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bookViews>
    <workbookView xWindow="0" yWindow="0" windowWidth="20490" windowHeight="7155"/>
  </bookViews>
  <sheets>
    <sheet name="info page" sheetId="2" r:id="rId1"/>
    <sheet name="calculation" sheetId="5" r:id="rId2"/>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7" i="5"/>
  <c r="D147"/>
  <c r="E146"/>
  <c r="D146"/>
  <c r="C146"/>
  <c r="E145"/>
  <c r="D145"/>
  <c r="C145"/>
  <c r="D144"/>
  <c r="C144"/>
  <c r="D143"/>
  <c r="C143"/>
  <c r="D142"/>
  <c r="C142"/>
  <c r="E141"/>
  <c r="D141"/>
  <c r="C141"/>
  <c r="E140"/>
  <c r="D140"/>
  <c r="C140"/>
  <c r="E139"/>
  <c r="D139"/>
  <c r="C139"/>
  <c r="E138"/>
  <c r="D138"/>
  <c r="C138"/>
  <c r="E137"/>
  <c r="D137"/>
  <c r="C137"/>
  <c r="E136"/>
  <c r="D136"/>
  <c r="C136"/>
  <c r="E135"/>
  <c r="D135"/>
  <c r="C135"/>
  <c r="E134"/>
  <c r="D134"/>
  <c r="C134"/>
  <c r="E133"/>
  <c r="D133"/>
  <c r="C133"/>
  <c r="E132"/>
  <c r="D132"/>
  <c r="C132"/>
  <c r="E131"/>
  <c r="D131"/>
  <c r="C131"/>
  <c r="E130"/>
  <c r="D130"/>
  <c r="C130"/>
  <c r="F123"/>
  <c r="E144" s="1"/>
  <c r="F122"/>
  <c r="E143" s="1"/>
  <c r="F121"/>
  <c r="E142" s="1"/>
  <c r="G142" s="1"/>
  <c r="M78"/>
  <c r="M77"/>
  <c r="M76"/>
  <c r="M75"/>
  <c r="M74"/>
  <c r="M73"/>
  <c r="M72"/>
  <c r="M71"/>
  <c r="M70"/>
  <c r="M69"/>
  <c r="M68"/>
  <c r="M67"/>
  <c r="M66"/>
  <c r="M65"/>
  <c r="E51"/>
  <c r="F53" s="1"/>
  <c r="F54" s="1"/>
  <c r="E40"/>
  <c r="F42" s="1"/>
  <c r="F43" s="1"/>
  <c r="G32"/>
  <c r="F30"/>
  <c r="I23"/>
  <c r="M22"/>
  <c r="I22"/>
  <c r="E20"/>
  <c r="F130" l="1"/>
  <c r="H130" s="1"/>
  <c r="F134"/>
  <c r="F138"/>
  <c r="H138" s="1"/>
  <c r="G147"/>
  <c r="F131"/>
  <c r="H131" s="1"/>
  <c r="G132"/>
  <c r="F135"/>
  <c r="H135" s="1"/>
  <c r="G136"/>
  <c r="F139"/>
  <c r="H139" s="1"/>
  <c r="G46"/>
  <c r="G130"/>
  <c r="F133"/>
  <c r="H133" s="1"/>
  <c r="G134"/>
  <c r="I134" s="1"/>
  <c r="F137"/>
  <c r="H137" s="1"/>
  <c r="G138"/>
  <c r="F141"/>
  <c r="H141" s="1"/>
  <c r="F146"/>
  <c r="G131"/>
  <c r="G135"/>
  <c r="I135" s="1"/>
  <c r="F132"/>
  <c r="G133"/>
  <c r="F136"/>
  <c r="G137"/>
  <c r="F147"/>
  <c r="I147" s="1"/>
  <c r="G56"/>
  <c r="F142"/>
  <c r="I142" s="1"/>
  <c r="F144"/>
  <c r="G146"/>
  <c r="G144"/>
  <c r="F140"/>
  <c r="H140" s="1"/>
  <c r="F143"/>
  <c r="H143" s="1"/>
  <c r="F145"/>
  <c r="H145" s="1"/>
  <c r="G140"/>
  <c r="G141"/>
  <c r="G143"/>
  <c r="H134"/>
  <c r="H136"/>
  <c r="G139"/>
  <c r="G145"/>
  <c r="I132" l="1"/>
  <c r="I131"/>
  <c r="H132"/>
  <c r="I130"/>
  <c r="K130" s="1"/>
  <c r="J138"/>
  <c r="I138"/>
  <c r="K138" s="1"/>
  <c r="H142"/>
  <c r="J142" s="1"/>
  <c r="I146"/>
  <c r="I133"/>
  <c r="K133" s="1"/>
  <c r="I136"/>
  <c r="K136" s="1"/>
  <c r="I140"/>
  <c r="K140" s="1"/>
  <c r="F148"/>
  <c r="H147"/>
  <c r="K147" s="1"/>
  <c r="K131"/>
  <c r="I137"/>
  <c r="J145"/>
  <c r="K134"/>
  <c r="I144"/>
  <c r="H146"/>
  <c r="I143"/>
  <c r="K143" s="1"/>
  <c r="J141"/>
  <c r="J131"/>
  <c r="H144"/>
  <c r="K135"/>
  <c r="J137"/>
  <c r="J140"/>
  <c r="G148"/>
  <c r="J134"/>
  <c r="J130"/>
  <c r="L130" s="1"/>
  <c r="J133"/>
  <c r="J139"/>
  <c r="I139"/>
  <c r="K139" s="1"/>
  <c r="I145"/>
  <c r="L145" s="1"/>
  <c r="J143"/>
  <c r="J135"/>
  <c r="J136"/>
  <c r="I141"/>
  <c r="K132" l="1"/>
  <c r="L138"/>
  <c r="N138" s="1"/>
  <c r="K142"/>
  <c r="M142" s="1"/>
  <c r="J132"/>
  <c r="L132" s="1"/>
  <c r="L137"/>
  <c r="M131"/>
  <c r="K144"/>
  <c r="L141"/>
  <c r="H148"/>
  <c r="L140"/>
  <c r="N140" s="1"/>
  <c r="J144"/>
  <c r="K137"/>
  <c r="L143"/>
  <c r="N143" s="1"/>
  <c r="J147"/>
  <c r="M147" s="1"/>
  <c r="J146"/>
  <c r="K146"/>
  <c r="M140"/>
  <c r="L131"/>
  <c r="K145"/>
  <c r="N145" s="1"/>
  <c r="M136"/>
  <c r="L136"/>
  <c r="M133"/>
  <c r="L133"/>
  <c r="M138"/>
  <c r="M132"/>
  <c r="M135"/>
  <c r="L135"/>
  <c r="L139"/>
  <c r="I148"/>
  <c r="M130"/>
  <c r="O130" s="1"/>
  <c r="N130"/>
  <c r="M134"/>
  <c r="L134"/>
  <c r="M139"/>
  <c r="L142"/>
  <c r="M143"/>
  <c r="K141"/>
  <c r="M144" l="1"/>
  <c r="O131"/>
  <c r="N137"/>
  <c r="L147"/>
  <c r="O147" s="1"/>
  <c r="O140"/>
  <c r="J148"/>
  <c r="L144"/>
  <c r="N144" s="1"/>
  <c r="M137"/>
  <c r="O137" s="1"/>
  <c r="M145"/>
  <c r="P145" s="1"/>
  <c r="N131"/>
  <c r="P131" s="1"/>
  <c r="P140"/>
  <c r="M146"/>
  <c r="L146"/>
  <c r="P143"/>
  <c r="O143"/>
  <c r="O142"/>
  <c r="N142"/>
  <c r="P142" s="1"/>
  <c r="O139"/>
  <c r="O134"/>
  <c r="N134"/>
  <c r="P134" s="1"/>
  <c r="P130"/>
  <c r="O135"/>
  <c r="N135"/>
  <c r="P135" s="1"/>
  <c r="O132"/>
  <c r="N132"/>
  <c r="P132" s="1"/>
  <c r="N139"/>
  <c r="P139" s="1"/>
  <c r="N141"/>
  <c r="M141"/>
  <c r="K148"/>
  <c r="P138"/>
  <c r="O138"/>
  <c r="O133"/>
  <c r="N133"/>
  <c r="P133" s="1"/>
  <c r="O136"/>
  <c r="N136"/>
  <c r="P136" s="1"/>
  <c r="P144" l="1"/>
  <c r="M148"/>
  <c r="N147"/>
  <c r="O145"/>
  <c r="O144"/>
  <c r="P137"/>
  <c r="L148"/>
  <c r="O146"/>
  <c r="N146"/>
  <c r="P146" s="1"/>
  <c r="P141"/>
  <c r="O141"/>
  <c r="N148" l="1"/>
  <c r="P148"/>
  <c r="O148"/>
</calcChain>
</file>

<file path=xl/sharedStrings.xml><?xml version="1.0" encoding="utf-8"?>
<sst xmlns="http://schemas.openxmlformats.org/spreadsheetml/2006/main" count="172" uniqueCount="87">
  <si>
    <t>EN</t>
  </si>
  <si>
    <t>This project has been funded with support from the European Commission. This publication [communication] reflects the views only of the author, and the Commission cannot be held responsible for any use which may be made of the information contained therein.</t>
  </si>
  <si>
    <t>PL</t>
  </si>
  <si>
    <t>Ten projekt został zrealizowany przy wsparciu finansowym Komisji Europejskiej. Projekt lub publikacja odzwierciedlają jedynie stanowisko ich autora i Komisja Europejska nie ponosi odpowiedzialności za umieszczoną w nich zawartość merytoryczną.</t>
  </si>
  <si>
    <t>ES</t>
  </si>
  <si>
    <t>El presente proyecto ha sido financiado con el apoyo de la Comisión Europea. Esta publicación (comunicación) es responsabilidad exclusiva de su autor. La Comisión no es responsable del uso que pueda hacerse de la información aquí difundida</t>
  </si>
  <si>
    <t>LT</t>
  </si>
  <si>
    <t>Šis projektas finansuojamas remiant Europos Komisijai. Šis leidinys [pranešimas] atspindi tik autoriaus požiūrį, todėl Komisija negali būti laikoma atsakinga už bet kokį jame pateikiamos informacijos naudojimą.</t>
  </si>
  <si>
    <t>Antonio Rodero Serrano, University of Cordoba (UCO),</t>
  </si>
  <si>
    <t>Dorota Anna Krawczyk, Bialystok University of Technology (BUT),</t>
  </si>
  <si>
    <t>Latitud (º)</t>
  </si>
  <si>
    <t>a</t>
  </si>
  <si>
    <t>b</t>
  </si>
  <si>
    <t>c</t>
  </si>
  <si>
    <t>Sección HE 4. Contribución solar mínima de agua caliente sanitaria</t>
  </si>
  <si>
    <t>β=35º α=0º</t>
  </si>
  <si>
    <t>α=0º β=0º</t>
  </si>
  <si>
    <t>α=90º β=0º</t>
  </si>
  <si>
    <t>α=35º β=30º</t>
  </si>
  <si>
    <t>β=90º α=30º</t>
  </si>
  <si>
    <t>β=35º α=60º</t>
  </si>
  <si>
    <t>β=90º α=60º</t>
  </si>
  <si>
    <t>β=35º α=-30º</t>
  </si>
  <si>
    <t>β=90º α=-30º</t>
  </si>
  <si>
    <t>β=35º α=-60º</t>
  </si>
  <si>
    <t>β=90º α=-60º</t>
  </si>
  <si>
    <t>35º</t>
  </si>
  <si>
    <t>0º</t>
  </si>
  <si>
    <t>90º</t>
  </si>
  <si>
    <t>ORIENTATION</t>
  </si>
  <si>
    <t>30º</t>
  </si>
  <si>
    <t>A</t>
  </si>
  <si>
    <t>B</t>
  </si>
  <si>
    <t>C</t>
  </si>
  <si>
    <t>D</t>
  </si>
  <si>
    <t>PERDIDA TOTAL %</t>
  </si>
  <si>
    <t>60º</t>
  </si>
  <si>
    <t>-30º</t>
  </si>
  <si>
    <t>-60º</t>
  </si>
  <si>
    <t>1. LOCALIZACIÓN DE LOS CAPTADORES SOLARES</t>
  </si>
  <si>
    <t>Latitud (rad)</t>
  </si>
  <si>
    <t xml:space="preserve">Inclinación (º)
</t>
  </si>
  <si>
    <t>Orientación (º)</t>
  </si>
  <si>
    <t>Inclinación (rad)</t>
  </si>
  <si>
    <t>Orientación (rad)</t>
  </si>
  <si>
    <r>
      <t>Correción por orientación, F</t>
    </r>
    <r>
      <rPr>
        <vertAlign val="subscript"/>
        <sz val="11"/>
        <rFont val="Arial"/>
        <family val="2"/>
        <charset val="238"/>
      </rPr>
      <t>or</t>
    </r>
  </si>
  <si>
    <t>Longitud del Captador (m)</t>
  </si>
  <si>
    <t>2.PÉRDIDAS POR ORIENTACIÓN-INCLINACIÓN</t>
  </si>
  <si>
    <t>Inclinación Óptima (º)</t>
  </si>
  <si>
    <t>Inclinación Óptima (rad)</t>
  </si>
  <si>
    <t xml:space="preserve">Pérdidas estimadas por orientación-inclinación (%): </t>
  </si>
  <si>
    <t>PÉRDIDAS RADIACIÓN SOLAR</t>
  </si>
  <si>
    <t>3. MÍNIMA SEPARACIÓN ENTRE CAPTADORES SOLARES</t>
  </si>
  <si>
    <r>
      <t>Día (d</t>
    </r>
    <r>
      <rPr>
        <vertAlign val="subscript"/>
        <sz val="11"/>
        <rFont val="Arial"/>
        <family val="2"/>
        <charset val="238"/>
      </rPr>
      <t>n</t>
    </r>
    <r>
      <rPr>
        <sz val="11"/>
        <rFont val="Arial"/>
        <family val="2"/>
        <charset val="238"/>
      </rPr>
      <t>):</t>
    </r>
  </si>
  <si>
    <t>Declinación, d</t>
  </si>
  <si>
    <t>Máxima altitud (º)</t>
  </si>
  <si>
    <t>Longitud de la sombra (m):</t>
  </si>
  <si>
    <r>
      <t>Mínima separación calculada para el día 21 de Diciembre; d</t>
    </r>
    <r>
      <rPr>
        <vertAlign val="subscript"/>
        <sz val="11"/>
        <rFont val="Arial"/>
        <family val="2"/>
        <charset val="238"/>
      </rPr>
      <t>n</t>
    </r>
    <r>
      <rPr>
        <sz val="11"/>
        <rFont val="Arial"/>
        <family val="2"/>
        <charset val="238"/>
      </rPr>
      <t>= 356</t>
    </r>
  </si>
  <si>
    <r>
      <t xml:space="preserve">Declinación, </t>
    </r>
    <r>
      <rPr>
        <sz val="11"/>
        <rFont val="Symbol"/>
        <family val="1"/>
        <charset val="2"/>
      </rPr>
      <t>d</t>
    </r>
  </si>
  <si>
    <t>Máxima altitud (rad)</t>
  </si>
  <si>
    <t>Máxima altidud (rad)</t>
  </si>
  <si>
    <t>Longitud de la sombra (Mínima separación) (m):</t>
  </si>
  <si>
    <t>4. PÉRDIDAS POR SOMBRA DE OBJETOS ADYACENTES</t>
  </si>
  <si>
    <t>1) Anotar en la tabla los valores de acimut y altitud de los obtaculos respecto al centro del captador solar</t>
  </si>
  <si>
    <t>Acimut</t>
  </si>
  <si>
    <t>Acimut corregido por la orientación</t>
  </si>
  <si>
    <t>Altitud</t>
  </si>
  <si>
    <t>2) El objeto se representa en el diagrama de las trayectorias del Sol</t>
  </si>
  <si>
    <t>3) Anotar en la tabla las zonas cubiertas y el porcentajes de sombra (0.25, 0.5, 0.75 and 1.00)</t>
  </si>
  <si>
    <t>4) Las tablas del CTE (Código Técnico de la Edificación) nos permitenconocer la contribución de cada zona</t>
  </si>
  <si>
    <t>Zonas</t>
  </si>
  <si>
    <t>Percentaje de sombra</t>
  </si>
  <si>
    <t>Tabla 1</t>
  </si>
  <si>
    <t>Tabla 2</t>
  </si>
  <si>
    <t>Tabla 3</t>
  </si>
  <si>
    <t>INCLINACIÓN</t>
  </si>
  <si>
    <t>ORIENTACIÖN</t>
  </si>
  <si>
    <t>INCLINACIÖN</t>
  </si>
  <si>
    <t>ORIENTACIÓN</t>
  </si>
  <si>
    <t>Cálculo de las pérdidas por sombra acordando al CTE (Código Técnico de la Edificación)</t>
  </si>
  <si>
    <t>TÍTULO DEL PROYECTO</t>
  </si>
  <si>
    <t>OBJECTIVO</t>
  </si>
  <si>
    <t>NOMBRE Y APELLIDO</t>
  </si>
  <si>
    <t>FECHA</t>
  </si>
  <si>
    <t>AUTORES</t>
  </si>
  <si>
    <t>Este material fue preparado por Proyecto "Virtual and Intensive Course Developing Practical Skills of Future Engineers" (VIPSKILLS) Nr.2016-1-PL01-KA203-026152.</t>
  </si>
  <si>
    <t>Creado en 2018</t>
  </si>
</sst>
</file>

<file path=xl/styles.xml><?xml version="1.0" encoding="utf-8"?>
<styleSheet xmlns="http://schemas.openxmlformats.org/spreadsheetml/2006/main">
  <fonts count="17">
    <font>
      <sz val="11"/>
      <color theme="1"/>
      <name val="Calibri"/>
      <family val="2"/>
      <scheme val="minor"/>
    </font>
    <font>
      <sz val="11"/>
      <color theme="1"/>
      <name val="Arial"/>
      <family val="2"/>
      <charset val="238"/>
    </font>
    <font>
      <b/>
      <sz val="11"/>
      <color theme="1"/>
      <name val="Arial"/>
      <family val="2"/>
      <charset val="238"/>
    </font>
    <font>
      <sz val="12"/>
      <color theme="1"/>
      <name val="Arial"/>
      <family val="2"/>
      <charset val="238"/>
    </font>
    <font>
      <sz val="10"/>
      <color theme="1"/>
      <name val="Arial"/>
      <family val="2"/>
      <charset val="238"/>
    </font>
    <font>
      <b/>
      <sz val="11.5"/>
      <color theme="1"/>
      <name val="Arial"/>
      <family val="2"/>
      <charset val="238"/>
    </font>
    <font>
      <i/>
      <sz val="9"/>
      <color theme="1"/>
      <name val="Arial"/>
      <family val="2"/>
      <charset val="238"/>
    </font>
    <font>
      <b/>
      <i/>
      <sz val="10"/>
      <color theme="1"/>
      <name val="Arial"/>
      <family val="2"/>
      <charset val="238"/>
    </font>
    <font>
      <sz val="11"/>
      <name val="Arial"/>
      <family val="2"/>
      <charset val="238"/>
    </font>
    <font>
      <b/>
      <sz val="16"/>
      <name val="Arial"/>
      <family val="2"/>
      <charset val="238"/>
    </font>
    <font>
      <sz val="8"/>
      <name val="Arial"/>
      <family val="2"/>
      <charset val="238"/>
    </font>
    <font>
      <b/>
      <sz val="11"/>
      <name val="Arial"/>
      <family val="2"/>
      <charset val="238"/>
    </font>
    <font>
      <vertAlign val="subscript"/>
      <sz val="11"/>
      <name val="Arial"/>
      <family val="2"/>
      <charset val="238"/>
    </font>
    <font>
      <b/>
      <sz val="13"/>
      <name val="Arial"/>
      <family val="2"/>
      <charset val="238"/>
    </font>
    <font>
      <sz val="8"/>
      <color indexed="8"/>
      <name val="Arial"/>
      <family val="2"/>
    </font>
    <font>
      <sz val="10.5"/>
      <name val="Arial"/>
      <family val="2"/>
      <charset val="238"/>
    </font>
    <font>
      <sz val="11"/>
      <name val="Symbol"/>
      <family val="1"/>
      <charset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rgb="FFFF0000"/>
      </left>
      <right style="medium">
        <color rgb="FFFF0000"/>
      </right>
      <top style="medium">
        <color rgb="FFFF0000"/>
      </top>
      <bottom style="medium">
        <color rgb="FFFF0000"/>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medium">
        <color rgb="FFFF0000"/>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rgb="FFFF0000"/>
      </bottom>
      <diagonal/>
    </border>
    <border>
      <left style="thin">
        <color theme="0" tint="-0.249977111117893"/>
      </left>
      <right style="medium">
        <color indexed="64"/>
      </right>
      <top/>
      <bottom/>
      <diagonal/>
    </border>
    <border>
      <left/>
      <right style="thin">
        <color theme="0" tint="-0.249977111117893"/>
      </right>
      <top/>
      <bottom style="medium">
        <color rgb="FFFF0000"/>
      </bottom>
      <diagonal/>
    </border>
    <border>
      <left/>
      <right style="thin">
        <color theme="0" tint="-0.249977111117893"/>
      </right>
      <top style="thin">
        <color theme="0" tint="-0.249977111117893"/>
      </top>
      <bottom style="medium">
        <color rgb="FFFF0000"/>
      </bottom>
      <diagonal/>
    </border>
    <border>
      <left style="thin">
        <color theme="0" tint="-0.249977111117893"/>
      </left>
      <right style="thin">
        <color theme="0" tint="-0.249977111117893"/>
      </right>
      <top/>
      <bottom style="medium">
        <color rgb="FFFF0000"/>
      </bottom>
      <diagonal/>
    </border>
    <border>
      <left style="thin">
        <color theme="0" tint="-0.249977111117893"/>
      </left>
      <right style="thin">
        <color theme="0" tint="-0.249977111117893"/>
      </right>
      <top style="thin">
        <color theme="0" tint="-0.249977111117893"/>
      </top>
      <bottom style="medium">
        <color indexed="64"/>
      </bottom>
      <diagonal/>
    </border>
  </borders>
  <cellStyleXfs count="1">
    <xf numFmtId="0" fontId="0" fillId="0" borderId="0"/>
  </cellStyleXfs>
  <cellXfs count="158">
    <xf numFmtId="0" fontId="0" fillId="0" borderId="0" xfId="0"/>
    <xf numFmtId="0" fontId="1" fillId="3"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3" borderId="12" xfId="0" applyFont="1" applyFill="1" applyBorder="1"/>
    <xf numFmtId="0" fontId="1" fillId="3" borderId="15" xfId="0" applyFont="1" applyFill="1" applyBorder="1" applyAlignment="1">
      <alignment horizontal="right"/>
    </xf>
    <xf numFmtId="0" fontId="6" fillId="3" borderId="0" xfId="0" applyFont="1" applyFill="1" applyBorder="1" applyAlignment="1">
      <alignment vertical="center"/>
    </xf>
    <xf numFmtId="0" fontId="6" fillId="3" borderId="16" xfId="0" applyFont="1" applyFill="1" applyBorder="1" applyAlignment="1">
      <alignment vertical="center"/>
    </xf>
    <xf numFmtId="0" fontId="6" fillId="3" borderId="0" xfId="0" applyFont="1" applyFill="1" applyBorder="1" applyAlignment="1">
      <alignment vertical="center" wrapText="1"/>
    </xf>
    <xf numFmtId="0" fontId="6" fillId="3" borderId="16" xfId="0" applyFont="1" applyFill="1" applyBorder="1" applyAlignment="1">
      <alignment vertical="center" wrapText="1"/>
    </xf>
    <xf numFmtId="0" fontId="1" fillId="3" borderId="15" xfId="0" applyFont="1" applyFill="1" applyBorder="1"/>
    <xf numFmtId="0" fontId="1" fillId="3" borderId="17" xfId="0" applyFont="1" applyFill="1" applyBorder="1"/>
    <xf numFmtId="0" fontId="5" fillId="2" borderId="0" xfId="0" applyFont="1" applyFill="1" applyBorder="1" applyAlignment="1">
      <alignment horizontal="right"/>
    </xf>
    <xf numFmtId="0" fontId="3" fillId="2" borderId="0" xfId="0" applyFont="1" applyFill="1" applyBorder="1" applyAlignment="1">
      <alignment horizontal="center" vertical="center"/>
    </xf>
    <xf numFmtId="0" fontId="1" fillId="2" borderId="4"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xf numFmtId="0" fontId="8" fillId="3" borderId="0" xfId="0" applyFont="1" applyFill="1"/>
    <xf numFmtId="0" fontId="8" fillId="3" borderId="0" xfId="0" applyFont="1" applyFill="1" applyBorder="1"/>
    <xf numFmtId="0" fontId="8" fillId="3" borderId="0" xfId="0" applyFont="1" applyFill="1" applyBorder="1" applyAlignment="1">
      <alignment horizontal="center"/>
    </xf>
    <xf numFmtId="0" fontId="11" fillId="3" borderId="0" xfId="0" applyFont="1" applyFill="1" applyBorder="1" applyAlignment="1">
      <alignment horizontal="center"/>
    </xf>
    <xf numFmtId="0" fontId="11" fillId="3" borderId="0" xfId="0" applyFont="1" applyFill="1"/>
    <xf numFmtId="0" fontId="8" fillId="3" borderId="0" xfId="0" applyFont="1" applyFill="1" applyAlignment="1">
      <alignment vertical="center"/>
    </xf>
    <xf numFmtId="0" fontId="11" fillId="2" borderId="0" xfId="0" applyFont="1" applyFill="1" applyBorder="1"/>
    <xf numFmtId="0" fontId="8" fillId="2" borderId="0" xfId="0" applyFont="1" applyFill="1" applyBorder="1"/>
    <xf numFmtId="0" fontId="8" fillId="2" borderId="0" xfId="0" applyFont="1" applyFill="1" applyBorder="1" applyAlignment="1">
      <alignment horizontal="center"/>
    </xf>
    <xf numFmtId="0" fontId="11" fillId="2" borderId="0" xfId="0" applyFont="1" applyFill="1" applyBorder="1" applyAlignment="1">
      <alignment horizontal="center"/>
    </xf>
    <xf numFmtId="0" fontId="8" fillId="2" borderId="5" xfId="0" applyFont="1" applyFill="1" applyBorder="1"/>
    <xf numFmtId="0" fontId="8" fillId="2" borderId="0" xfId="0" applyFont="1" applyFill="1" applyBorder="1" applyAlignment="1">
      <alignment vertical="center"/>
    </xf>
    <xf numFmtId="0" fontId="11" fillId="2" borderId="7" xfId="0" applyFont="1" applyFill="1" applyBorder="1"/>
    <xf numFmtId="0" fontId="8" fillId="2" borderId="7" xfId="0" applyFont="1" applyFill="1" applyBorder="1"/>
    <xf numFmtId="0" fontId="8" fillId="2" borderId="7" xfId="0" applyFont="1" applyFill="1" applyBorder="1" applyAlignment="1">
      <alignment horizontal="center"/>
    </xf>
    <xf numFmtId="0" fontId="11" fillId="2" borderId="7" xfId="0" applyFont="1" applyFill="1" applyBorder="1" applyAlignment="1">
      <alignment horizontal="center"/>
    </xf>
    <xf numFmtId="0" fontId="8" fillId="2" borderId="8" xfId="0" applyFont="1" applyFill="1" applyBorder="1"/>
    <xf numFmtId="0" fontId="11" fillId="2" borderId="2" xfId="0" applyFont="1" applyFill="1" applyBorder="1"/>
    <xf numFmtId="0" fontId="8" fillId="2" borderId="2" xfId="0" applyFont="1" applyFill="1" applyBorder="1"/>
    <xf numFmtId="0" fontId="8" fillId="2" borderId="2" xfId="0" applyFont="1" applyFill="1" applyBorder="1" applyAlignment="1">
      <alignment horizontal="center"/>
    </xf>
    <xf numFmtId="0" fontId="11" fillId="2" borderId="2" xfId="0" applyFont="1" applyFill="1" applyBorder="1" applyAlignment="1">
      <alignment horizontal="center"/>
    </xf>
    <xf numFmtId="0" fontId="8" fillId="2" borderId="3" xfId="0" applyFont="1" applyFill="1" applyBorder="1"/>
    <xf numFmtId="0" fontId="8" fillId="2" borderId="5"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0" xfId="0" applyFont="1" applyFill="1" applyBorder="1" applyAlignment="1" applyProtection="1">
      <alignment vertical="center"/>
    </xf>
    <xf numFmtId="0" fontId="13" fillId="2" borderId="0" xfId="0" applyFont="1" applyFill="1" applyBorder="1"/>
    <xf numFmtId="4" fontId="11" fillId="5" borderId="22" xfId="0" applyNumberFormat="1" applyFont="1" applyFill="1" applyBorder="1" applyAlignment="1">
      <alignment horizontal="center"/>
    </xf>
    <xf numFmtId="3" fontId="11" fillId="5" borderId="22" xfId="0" applyNumberFormat="1" applyFont="1" applyFill="1" applyBorder="1" applyAlignment="1">
      <alignment horizontal="center"/>
    </xf>
    <xf numFmtId="4" fontId="8" fillId="5" borderId="21" xfId="0" applyNumberFormat="1" applyFont="1" applyFill="1" applyBorder="1" applyAlignment="1">
      <alignment horizontal="center" vertical="center"/>
    </xf>
    <xf numFmtId="0" fontId="8" fillId="3" borderId="0" xfId="0" applyFont="1" applyFill="1" applyAlignment="1" applyProtection="1">
      <alignment vertical="center"/>
    </xf>
    <xf numFmtId="0" fontId="11" fillId="3" borderId="0" xfId="0" applyFont="1" applyFill="1" applyBorder="1" applyAlignment="1">
      <alignment horizontal="center" wrapText="1"/>
    </xf>
    <xf numFmtId="0" fontId="11" fillId="3" borderId="0" xfId="0" applyFont="1" applyFill="1" applyAlignment="1">
      <alignment horizontal="center" wrapText="1"/>
    </xf>
    <xf numFmtId="0" fontId="8" fillId="3" borderId="0" xfId="0" applyFont="1" applyFill="1" applyBorder="1" applyAlignment="1">
      <alignment horizontal="right"/>
    </xf>
    <xf numFmtId="0" fontId="8" fillId="3" borderId="0" xfId="0" applyFont="1" applyFill="1" applyBorder="1" applyAlignment="1">
      <alignment wrapText="1"/>
    </xf>
    <xf numFmtId="0" fontId="8" fillId="3" borderId="0" xfId="0" applyFont="1" applyFill="1" applyAlignment="1">
      <alignment wrapText="1"/>
    </xf>
    <xf numFmtId="0" fontId="11" fillId="3" borderId="0" xfId="0" applyFont="1" applyFill="1" applyBorder="1" applyAlignment="1"/>
    <xf numFmtId="0" fontId="11" fillId="3" borderId="0" xfId="0" applyFont="1" applyFill="1" applyBorder="1"/>
    <xf numFmtId="0" fontId="8" fillId="2" borderId="1" xfId="0" applyFont="1" applyFill="1" applyBorder="1"/>
    <xf numFmtId="0" fontId="8" fillId="2" borderId="4" xfId="0" applyFont="1" applyFill="1" applyBorder="1"/>
    <xf numFmtId="0" fontId="8" fillId="2" borderId="6" xfId="0" applyFont="1" applyFill="1" applyBorder="1"/>
    <xf numFmtId="0" fontId="11" fillId="2" borderId="7" xfId="0" applyFont="1" applyFill="1" applyBorder="1" applyAlignment="1">
      <alignment horizontal="center" wrapText="1"/>
    </xf>
    <xf numFmtId="0" fontId="8" fillId="2" borderId="7" xfId="0" applyFont="1" applyFill="1" applyBorder="1" applyAlignment="1">
      <alignment horizontal="right"/>
    </xf>
    <xf numFmtId="4" fontId="11" fillId="2" borderId="7" xfId="0" applyNumberFormat="1" applyFont="1" applyFill="1" applyBorder="1"/>
    <xf numFmtId="0" fontId="10" fillId="2" borderId="0" xfId="0" applyFont="1" applyFill="1" applyBorder="1" applyAlignment="1">
      <alignment vertical="center"/>
    </xf>
    <xf numFmtId="0" fontId="8" fillId="2" borderId="0" xfId="0" applyFont="1" applyFill="1"/>
    <xf numFmtId="0" fontId="8" fillId="2" borderId="4" xfId="0" applyFont="1" applyFill="1" applyBorder="1" applyAlignment="1">
      <alignment wrapText="1"/>
    </xf>
    <xf numFmtId="0" fontId="8" fillId="2" borderId="5" xfId="0" applyFont="1" applyFill="1" applyBorder="1" applyAlignment="1">
      <alignment wrapText="1"/>
    </xf>
    <xf numFmtId="2" fontId="8" fillId="5" borderId="21" xfId="0" applyNumberFormat="1" applyFont="1" applyFill="1" applyBorder="1" applyAlignment="1">
      <alignment horizontal="center" vertical="center"/>
    </xf>
    <xf numFmtId="4" fontId="8" fillId="5" borderId="34" xfId="0" applyNumberFormat="1" applyFont="1" applyFill="1" applyBorder="1" applyAlignment="1">
      <alignment horizontal="center" vertical="center"/>
    </xf>
    <xf numFmtId="2" fontId="8" fillId="6" borderId="35" xfId="0" applyNumberFormat="1" applyFont="1" applyFill="1" applyBorder="1" applyAlignment="1">
      <alignment horizontal="center" vertical="center"/>
    </xf>
    <xf numFmtId="2" fontId="8" fillId="6" borderId="21" xfId="0" applyNumberFormat="1" applyFont="1" applyFill="1" applyBorder="1" applyAlignment="1">
      <alignment horizontal="center" vertical="center"/>
    </xf>
    <xf numFmtId="1" fontId="8" fillId="6" borderId="21" xfId="0" applyNumberFormat="1" applyFont="1" applyFill="1" applyBorder="1" applyAlignment="1">
      <alignment horizontal="center" vertical="center"/>
    </xf>
    <xf numFmtId="1" fontId="8" fillId="6" borderId="34" xfId="0" applyNumberFormat="1" applyFont="1" applyFill="1" applyBorder="1" applyAlignment="1">
      <alignment horizontal="center" vertical="center"/>
    </xf>
    <xf numFmtId="1" fontId="8" fillId="6" borderId="35" xfId="0" applyNumberFormat="1" applyFont="1" applyFill="1" applyBorder="1" applyAlignment="1">
      <alignment horizontal="center" vertical="center"/>
    </xf>
    <xf numFmtId="2" fontId="8" fillId="6" borderId="38" xfId="0" applyNumberFormat="1" applyFont="1" applyFill="1" applyBorder="1" applyAlignment="1">
      <alignment horizontal="center" vertical="center"/>
    </xf>
    <xf numFmtId="2" fontId="8" fillId="6" borderId="39" xfId="0" applyNumberFormat="1" applyFont="1" applyFill="1" applyBorder="1" applyAlignment="1">
      <alignment horizontal="center" vertical="center"/>
    </xf>
    <xf numFmtId="0" fontId="8" fillId="2" borderId="40" xfId="0" applyFont="1" applyFill="1" applyBorder="1"/>
    <xf numFmtId="2" fontId="8" fillId="6" borderId="24" xfId="0" applyNumberFormat="1" applyFont="1" applyFill="1" applyBorder="1" applyAlignment="1">
      <alignment horizontal="center" vertical="center"/>
    </xf>
    <xf numFmtId="2" fontId="8" fillId="6" borderId="0" xfId="0" applyNumberFormat="1" applyFont="1" applyFill="1" applyBorder="1" applyAlignment="1">
      <alignment horizontal="center" vertical="center"/>
    </xf>
    <xf numFmtId="2" fontId="8" fillId="6" borderId="41" xfId="0" applyNumberFormat="1" applyFont="1" applyFill="1" applyBorder="1" applyAlignment="1">
      <alignment horizontal="center" vertical="center"/>
    </xf>
    <xf numFmtId="2" fontId="8" fillId="6" borderId="42" xfId="0" applyNumberFormat="1" applyFont="1" applyFill="1" applyBorder="1" applyAlignment="1">
      <alignment horizontal="center" vertical="center"/>
    </xf>
    <xf numFmtId="2" fontId="8" fillId="6" borderId="43" xfId="0" applyNumberFormat="1" applyFont="1" applyFill="1" applyBorder="1" applyAlignment="1">
      <alignment horizontal="center" vertical="center"/>
    </xf>
    <xf numFmtId="0" fontId="11" fillId="3" borderId="21" xfId="0" applyFont="1" applyFill="1" applyBorder="1" applyAlignment="1">
      <alignment horizontal="center"/>
    </xf>
    <xf numFmtId="49" fontId="11" fillId="3" borderId="21" xfId="0" applyNumberFormat="1" applyFont="1" applyFill="1" applyBorder="1" applyAlignment="1">
      <alignment horizontal="center"/>
    </xf>
    <xf numFmtId="2" fontId="8" fillId="7" borderId="34" xfId="0" applyNumberFormat="1" applyFont="1" applyFill="1" applyBorder="1" applyAlignment="1">
      <alignment horizontal="center" vertical="center"/>
    </xf>
    <xf numFmtId="2" fontId="8" fillId="7" borderId="21" xfId="0" applyNumberFormat="1" applyFont="1" applyFill="1" applyBorder="1" applyAlignment="1">
      <alignment horizontal="center" vertical="center"/>
    </xf>
    <xf numFmtId="2" fontId="8" fillId="6" borderId="44" xfId="0" applyNumberFormat="1" applyFont="1" applyFill="1" applyBorder="1" applyAlignment="1">
      <alignment horizontal="center" vertical="center"/>
    </xf>
    <xf numFmtId="2" fontId="15" fillId="6" borderId="44" xfId="0" applyNumberFormat="1" applyFont="1" applyFill="1" applyBorder="1" applyAlignment="1">
      <alignment horizontal="center" vertical="center"/>
    </xf>
    <xf numFmtId="0" fontId="8" fillId="3" borderId="27" xfId="0" applyFont="1" applyFill="1" applyBorder="1" applyAlignment="1">
      <alignment horizontal="center"/>
    </xf>
    <xf numFmtId="0" fontId="11" fillId="3" borderId="28" xfId="0" applyFont="1" applyFill="1" applyBorder="1" applyAlignment="1">
      <alignment horizontal="center"/>
    </xf>
    <xf numFmtId="0" fontId="11" fillId="3" borderId="29" xfId="0" applyFont="1" applyFill="1" applyBorder="1" applyAlignment="1">
      <alignment horizontal="center"/>
    </xf>
    <xf numFmtId="0" fontId="11" fillId="3" borderId="30" xfId="0" applyFont="1" applyFill="1" applyBorder="1" applyAlignment="1">
      <alignment horizontal="center"/>
    </xf>
    <xf numFmtId="2" fontId="8" fillId="3" borderId="20" xfId="0" applyNumberFormat="1" applyFont="1" applyFill="1" applyBorder="1" applyAlignment="1">
      <alignment horizontal="center"/>
    </xf>
    <xf numFmtId="2" fontId="8" fillId="3" borderId="26" xfId="0" applyNumberFormat="1" applyFont="1" applyFill="1" applyBorder="1" applyAlignment="1">
      <alignment horizontal="center"/>
    </xf>
    <xf numFmtId="0" fontId="11" fillId="3" borderId="31" xfId="0" applyFont="1" applyFill="1" applyBorder="1" applyAlignment="1">
      <alignment horizontal="center"/>
    </xf>
    <xf numFmtId="2" fontId="8" fillId="3" borderId="32" xfId="0" applyNumberFormat="1" applyFont="1" applyFill="1" applyBorder="1" applyAlignment="1">
      <alignment horizontal="center"/>
    </xf>
    <xf numFmtId="2" fontId="8" fillId="3" borderId="33" xfId="0" applyNumberFormat="1" applyFont="1" applyFill="1" applyBorder="1" applyAlignment="1">
      <alignment horizontal="center"/>
    </xf>
    <xf numFmtId="0" fontId="11" fillId="6" borderId="21" xfId="0" applyFont="1" applyFill="1" applyBorder="1" applyAlignment="1">
      <alignment horizontal="center" vertical="center" wrapText="1"/>
    </xf>
    <xf numFmtId="1" fontId="8" fillId="7" borderId="21" xfId="0" applyNumberFormat="1" applyFont="1" applyFill="1" applyBorder="1" applyAlignment="1">
      <alignment horizontal="center" vertical="center"/>
    </xf>
    <xf numFmtId="0" fontId="14" fillId="2" borderId="0" xfId="0" applyFont="1" applyFill="1" applyAlignment="1">
      <alignment vertical="center"/>
    </xf>
    <xf numFmtId="0" fontId="11" fillId="6" borderId="21" xfId="0" applyFont="1" applyFill="1" applyBorder="1" applyAlignment="1">
      <alignment horizontal="center" vertical="center"/>
    </xf>
    <xf numFmtId="2" fontId="11" fillId="6" borderId="2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1" fillId="2" borderId="0" xfId="0" applyFont="1" applyFill="1" applyBorder="1" applyAlignment="1">
      <alignment horizontal="right"/>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4" fillId="3" borderId="12" xfId="0" applyFont="1" applyFill="1" applyBorder="1" applyAlignment="1">
      <alignment horizontal="left"/>
    </xf>
    <xf numFmtId="0" fontId="4" fillId="3" borderId="1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0"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18" xfId="0" applyFont="1" applyFill="1" applyBorder="1" applyAlignment="1">
      <alignment horizontal="left"/>
    </xf>
    <xf numFmtId="0" fontId="4" fillId="3" borderId="19" xfId="0" applyFont="1" applyFill="1" applyBorder="1" applyAlignment="1">
      <alignment horizontal="left"/>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11" fillId="3" borderId="0" xfId="0" applyFont="1" applyFill="1" applyBorder="1" applyAlignment="1">
      <alignment horizontal="right"/>
    </xf>
    <xf numFmtId="0" fontId="11" fillId="3" borderId="25" xfId="0" applyFont="1" applyFill="1" applyBorder="1" applyAlignment="1">
      <alignment horizontal="right"/>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2" fontId="11" fillId="2" borderId="23" xfId="0" applyNumberFormat="1" applyFont="1" applyFill="1" applyBorder="1" applyAlignment="1">
      <alignment horizontal="right" vertical="center"/>
    </xf>
    <xf numFmtId="2" fontId="11" fillId="2" borderId="36" xfId="0" applyNumberFormat="1" applyFont="1" applyFill="1" applyBorder="1" applyAlignment="1">
      <alignment horizontal="right" vertical="center"/>
    </xf>
    <xf numFmtId="2" fontId="11" fillId="2" borderId="37" xfId="0" applyNumberFormat="1" applyFont="1" applyFill="1" applyBorder="1" applyAlignment="1">
      <alignment horizontal="right" vertical="center"/>
    </xf>
    <xf numFmtId="0" fontId="8" fillId="2" borderId="0" xfId="0" applyFont="1" applyFill="1" applyBorder="1" applyAlignment="1">
      <alignment horizontal="right" vertical="center"/>
    </xf>
    <xf numFmtId="0" fontId="8" fillId="2" borderId="0" xfId="0" applyFont="1" applyFill="1" applyBorder="1" applyAlignment="1">
      <alignment horizontal="right"/>
    </xf>
    <xf numFmtId="2" fontId="11" fillId="6" borderId="21" xfId="0" applyNumberFormat="1" applyFont="1" applyFill="1" applyBorder="1" applyAlignment="1">
      <alignment horizontal="center" vertical="center" wrapText="1"/>
    </xf>
    <xf numFmtId="0" fontId="11" fillId="6" borderId="21" xfId="0" applyFont="1" applyFill="1" applyBorder="1" applyAlignment="1">
      <alignment horizontal="center" vertical="center"/>
    </xf>
    <xf numFmtId="0" fontId="8" fillId="2" borderId="25" xfId="0" applyFont="1" applyFill="1" applyBorder="1" applyAlignment="1">
      <alignment horizontal="right"/>
    </xf>
    <xf numFmtId="0" fontId="2" fillId="2" borderId="0" xfId="0" applyFont="1" applyFill="1" applyBorder="1" applyAlignment="1">
      <alignment horizontal="right" wrapText="1"/>
    </xf>
    <xf numFmtId="0" fontId="2" fillId="2" borderId="0"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ES"/>
  <c:style val="8"/>
  <c:chart>
    <c:autoTitleDeleted val="1"/>
    <c:plotArea>
      <c:layout>
        <c:manualLayout>
          <c:layoutTarget val="inner"/>
          <c:xMode val="edge"/>
          <c:yMode val="edge"/>
          <c:x val="0"/>
          <c:y val="0"/>
          <c:w val="0.9664461890664775"/>
          <c:h val="0.92949982980542312"/>
        </c:manualLayout>
      </c:layout>
      <c:scatterChart>
        <c:scatterStyle val="lineMarker"/>
        <c:ser>
          <c:idx val="0"/>
          <c:order val="0"/>
          <c:spPr>
            <a:ln w="63500"/>
          </c:spPr>
          <c:marker>
            <c:symbol val="none"/>
          </c:marker>
          <c:xVal>
            <c:numRef>
              <c:f>calculation!$M$65:$M$72</c:f>
              <c:numCache>
                <c:formatCode>0.00</c:formatCode>
                <c:ptCount val="8"/>
                <c:pt idx="0">
                  <c:v>-60</c:v>
                </c:pt>
                <c:pt idx="1">
                  <c:v>-60</c:v>
                </c:pt>
                <c:pt idx="2">
                  <c:v>-30</c:v>
                </c:pt>
                <c:pt idx="3">
                  <c:v>-30</c:v>
                </c:pt>
                <c:pt idx="4">
                  <c:v>30</c:v>
                </c:pt>
                <c:pt idx="5">
                  <c:v>30</c:v>
                </c:pt>
                <c:pt idx="6">
                  <c:v>60</c:v>
                </c:pt>
                <c:pt idx="7">
                  <c:v>60</c:v>
                </c:pt>
              </c:numCache>
            </c:numRef>
          </c:xVal>
          <c:yVal>
            <c:numRef>
              <c:f>calculation!$N$65:$N$72</c:f>
              <c:numCache>
                <c:formatCode>0.00</c:formatCode>
                <c:ptCount val="8"/>
                <c:pt idx="0">
                  <c:v>0</c:v>
                </c:pt>
                <c:pt idx="1">
                  <c:v>40</c:v>
                </c:pt>
                <c:pt idx="2">
                  <c:v>40</c:v>
                </c:pt>
                <c:pt idx="3">
                  <c:v>0</c:v>
                </c:pt>
                <c:pt idx="4">
                  <c:v>0</c:v>
                </c:pt>
                <c:pt idx="5">
                  <c:v>20</c:v>
                </c:pt>
                <c:pt idx="6">
                  <c:v>20</c:v>
                </c:pt>
                <c:pt idx="7">
                  <c:v>0</c:v>
                </c:pt>
              </c:numCache>
            </c:numRef>
          </c:yVal>
        </c:ser>
        <c:dLbls/>
        <c:axId val="178166016"/>
        <c:axId val="178170880"/>
      </c:scatterChart>
      <c:valAx>
        <c:axId val="178166016"/>
        <c:scaling>
          <c:orientation val="minMax"/>
          <c:max val="120"/>
          <c:min val="-120"/>
        </c:scaling>
        <c:delete val="1"/>
        <c:axPos val="b"/>
        <c:numFmt formatCode="0.00" sourceLinked="1"/>
        <c:tickLblPos val="none"/>
        <c:crossAx val="178170880"/>
        <c:crosses val="autoZero"/>
        <c:crossBetween val="midCat"/>
        <c:majorUnit val="30"/>
        <c:minorUnit val="5"/>
      </c:valAx>
      <c:valAx>
        <c:axId val="178170880"/>
        <c:scaling>
          <c:orientation val="minMax"/>
          <c:max val="80"/>
        </c:scaling>
        <c:delete val="1"/>
        <c:axPos val="l"/>
        <c:numFmt formatCode="0.00" sourceLinked="1"/>
        <c:tickLblPos val="none"/>
        <c:crossAx val="178166016"/>
        <c:crosses val="autoZero"/>
        <c:crossBetween val="midCat"/>
      </c:valAx>
      <c:spPr>
        <a:noFill/>
      </c:spPr>
    </c:plotArea>
    <c:plotVisOnly val="1"/>
    <c:dispBlanksAs val="gap"/>
  </c:chart>
  <c:spPr>
    <a:noFill/>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1.jpeg"/><Relationship Id="rId5" Type="http://schemas.openxmlformats.org/officeDocument/2006/relationships/chart" Target="../charts/chart1.xml"/><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10</xdr:col>
      <xdr:colOff>61742</xdr:colOff>
      <xdr:row>8</xdr:row>
      <xdr:rowOff>112966</xdr:rowOff>
    </xdr:to>
    <xdr:pic>
      <xdr:nvPicPr>
        <xdr:cNvPr id="2" name="Obraz 1">
          <a:extLst>
            <a:ext uri="{FF2B5EF4-FFF2-40B4-BE49-F238E27FC236}">
              <a16:creationId xmlns="" xmlns:a16="http://schemas.microsoft.com/office/drawing/2014/main" id="{9ADFF431-86CF-44B8-B317-D3DB745A91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21640" y="276011"/>
          <a:ext cx="5349240" cy="1267822"/>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133648</xdr:rowOff>
    </xdr:to>
    <xdr:pic>
      <xdr:nvPicPr>
        <xdr:cNvPr id="3" name="Obraz 2" descr="Znalezione obrazy dla zapytania cc by sa">
          <a:extLst>
            <a:ext uri="{FF2B5EF4-FFF2-40B4-BE49-F238E27FC236}">
              <a16:creationId xmlns="" xmlns:a16="http://schemas.microsoft.com/office/drawing/2014/main" id="{BE8E6359-F687-4E78-AE53-93D3C3C59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179320" y="8740141"/>
          <a:ext cx="1478280" cy="52226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709083</xdr:colOff>
      <xdr:row>1</xdr:row>
      <xdr:rowOff>28574</xdr:rowOff>
    </xdr:from>
    <xdr:to>
      <xdr:col>15</xdr:col>
      <xdr:colOff>154887</xdr:colOff>
      <xdr:row>11</xdr:row>
      <xdr:rowOff>134376</xdr:rowOff>
    </xdr:to>
    <xdr:pic>
      <xdr:nvPicPr>
        <xdr:cNvPr id="3" name="Obraz 2">
          <a:extLst>
            <a:ext uri="{FF2B5EF4-FFF2-40B4-BE49-F238E27FC236}">
              <a16:creationId xmlns="" xmlns:a16="http://schemas.microsoft.com/office/drawing/2014/main" id="{EB370559-34C9-4E25-926E-300D912B4D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000250" y="208491"/>
          <a:ext cx="9607127" cy="1904968"/>
        </a:xfrm>
        <a:prstGeom prst="rect">
          <a:avLst/>
        </a:prstGeom>
      </xdr:spPr>
    </xdr:pic>
    <xdr:clientData/>
  </xdr:twoCellAnchor>
  <xdr:twoCellAnchor>
    <xdr:from>
      <xdr:col>6</xdr:col>
      <xdr:colOff>284117</xdr:colOff>
      <xdr:row>26</xdr:row>
      <xdr:rowOff>94195</xdr:rowOff>
    </xdr:from>
    <xdr:to>
      <xdr:col>8</xdr:col>
      <xdr:colOff>351907</xdr:colOff>
      <xdr:row>27</xdr:row>
      <xdr:rowOff>159406</xdr:rowOff>
    </xdr:to>
    <xdr:sp macro="" textlink="">
      <xdr:nvSpPr>
        <xdr:cNvPr id="36" name="18 Rectángulo"/>
        <xdr:cNvSpPr/>
      </xdr:nvSpPr>
      <xdr:spPr>
        <a:xfrm>
          <a:off x="4115284" y="4983695"/>
          <a:ext cx="1761123" cy="255711"/>
        </a:xfrm>
        <a:prstGeom prst="rect">
          <a:avLst/>
        </a:prstGeom>
      </xdr:spPr>
      <xdr:txBody>
        <a:bodyPr wrap="square">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r>
            <a:rPr lang="es-ES" sz="1000">
              <a:solidFill>
                <a:sysClr val="windowText" lastClr="000000"/>
              </a:solidFill>
            </a:rPr>
            <a:t> </a:t>
          </a:r>
          <a:r>
            <a:rPr lang="es-ES" sz="1000">
              <a:solidFill>
                <a:sysClr val="windowText" lastClr="000000"/>
              </a:solidFill>
              <a:sym typeface="Symbol"/>
            </a:rPr>
            <a:t>=L (Caso</a:t>
          </a:r>
          <a:r>
            <a:rPr lang="es-ES" sz="1000" baseline="0">
              <a:solidFill>
                <a:sysClr val="windowText" lastClr="000000"/>
              </a:solidFill>
              <a:sym typeface="Symbol"/>
            </a:rPr>
            <a:t> General</a:t>
          </a:r>
          <a:r>
            <a:rPr lang="es-ES" sz="1000">
              <a:solidFill>
                <a:sysClr val="windowText" lastClr="000000"/>
              </a:solidFill>
              <a:sym typeface="Symbol"/>
            </a:rPr>
            <a:t>) </a:t>
          </a:r>
          <a:endParaRPr lang="es-ES" sz="1000">
            <a:solidFill>
              <a:sysClr val="windowText" lastClr="000000"/>
            </a:solidFill>
          </a:endParaRPr>
        </a:p>
      </xdr:txBody>
    </xdr:sp>
    <xdr:clientData/>
  </xdr:twoCellAnchor>
  <xdr:twoCellAnchor>
    <xdr:from>
      <xdr:col>6</xdr:col>
      <xdr:colOff>266700</xdr:colOff>
      <xdr:row>27</xdr:row>
      <xdr:rowOff>155428</xdr:rowOff>
    </xdr:from>
    <xdr:to>
      <xdr:col>9</xdr:col>
      <xdr:colOff>222045</xdr:colOff>
      <xdr:row>29</xdr:row>
      <xdr:rowOff>30139</xdr:rowOff>
    </xdr:to>
    <xdr:sp macro="" textlink="">
      <xdr:nvSpPr>
        <xdr:cNvPr id="37" name="19 Rectángulo"/>
        <xdr:cNvSpPr/>
      </xdr:nvSpPr>
      <xdr:spPr>
        <a:xfrm>
          <a:off x="4097867" y="5235428"/>
          <a:ext cx="2495345" cy="255711"/>
        </a:xfrm>
        <a:prstGeom prst="rect">
          <a:avLst/>
        </a:prstGeom>
      </xdr:spPr>
      <xdr:txBody>
        <a:bodyPr wrap="square">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r>
            <a:rPr lang="es-ES" sz="1000">
              <a:solidFill>
                <a:sysClr val="windowText" lastClr="000000"/>
              </a:solidFill>
            </a:rPr>
            <a:t> </a:t>
          </a:r>
          <a:r>
            <a:rPr lang="es-ES" sz="1000">
              <a:solidFill>
                <a:sysClr val="windowText" lastClr="000000"/>
              </a:solidFill>
              <a:sym typeface="Symbol"/>
            </a:rPr>
            <a:t>=L+10 (Diseño</a:t>
          </a:r>
          <a:r>
            <a:rPr lang="es-ES" sz="1000" baseline="0">
              <a:solidFill>
                <a:sysClr val="windowText" lastClr="000000"/>
              </a:solidFill>
              <a:sym typeface="Symbol"/>
            </a:rPr>
            <a:t> para invierno)</a:t>
          </a:r>
          <a:endParaRPr lang="es-ES" sz="1000">
            <a:solidFill>
              <a:sysClr val="windowText" lastClr="000000"/>
            </a:solidFill>
          </a:endParaRPr>
        </a:p>
      </xdr:txBody>
    </xdr:sp>
    <xdr:clientData/>
  </xdr:twoCellAnchor>
  <xdr:twoCellAnchor>
    <xdr:from>
      <xdr:col>6</xdr:col>
      <xdr:colOff>275407</xdr:colOff>
      <xdr:row>29</xdr:row>
      <xdr:rowOff>4659</xdr:rowOff>
    </xdr:from>
    <xdr:to>
      <xdr:col>9</xdr:col>
      <xdr:colOff>326740</xdr:colOff>
      <xdr:row>30</xdr:row>
      <xdr:rowOff>69870</xdr:rowOff>
    </xdr:to>
    <xdr:sp macro="" textlink="">
      <xdr:nvSpPr>
        <xdr:cNvPr id="38" name="20 Rectángulo"/>
        <xdr:cNvSpPr/>
      </xdr:nvSpPr>
      <xdr:spPr>
        <a:xfrm>
          <a:off x="4106574" y="5465659"/>
          <a:ext cx="2591333" cy="255711"/>
        </a:xfrm>
        <a:prstGeom prst="rect">
          <a:avLst/>
        </a:prstGeom>
      </xdr:spPr>
      <xdr:txBody>
        <a:bodyPr wrap="square">
          <a:spAutoFit/>
        </a:bodyPr>
        <a:lstStyle>
          <a:defPPr>
            <a:defRPr lang="pl-P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r>
            <a:rPr lang="es-ES" sz="1000">
              <a:solidFill>
                <a:sysClr val="windowText" lastClr="000000"/>
              </a:solidFill>
            </a:rPr>
            <a:t> </a:t>
          </a:r>
          <a:r>
            <a:rPr lang="es-ES" sz="1000">
              <a:solidFill>
                <a:sysClr val="windowText" lastClr="000000"/>
              </a:solidFill>
              <a:sym typeface="Symbol"/>
            </a:rPr>
            <a:t>=L-10 (Diseño</a:t>
          </a:r>
          <a:r>
            <a:rPr lang="es-ES" sz="1000" baseline="0">
              <a:solidFill>
                <a:sysClr val="windowText" lastClr="000000"/>
              </a:solidFill>
              <a:sym typeface="Symbol"/>
            </a:rPr>
            <a:t> para verano</a:t>
          </a:r>
          <a:r>
            <a:rPr lang="es-ES" sz="1000">
              <a:solidFill>
                <a:sysClr val="windowText" lastClr="000000"/>
              </a:solidFill>
              <a:sym typeface="Symbol"/>
            </a:rPr>
            <a:t>) </a:t>
          </a:r>
          <a:endParaRPr lang="es-ES" sz="1000">
            <a:solidFill>
              <a:sysClr val="windowText" lastClr="000000"/>
            </a:solidFill>
          </a:endParaRPr>
        </a:p>
      </xdr:txBody>
    </xdr:sp>
    <xdr:clientData/>
  </xdr:twoCellAnchor>
  <xdr:twoCellAnchor editAs="oneCell">
    <xdr:from>
      <xdr:col>8</xdr:col>
      <xdr:colOff>654050</xdr:colOff>
      <xdr:row>37</xdr:row>
      <xdr:rowOff>38100</xdr:rowOff>
    </xdr:from>
    <xdr:to>
      <xdr:col>14</xdr:col>
      <xdr:colOff>222515</xdr:colOff>
      <xdr:row>53</xdr:row>
      <xdr:rowOff>47625</xdr:rowOff>
    </xdr:to>
    <xdr:pic>
      <xdr:nvPicPr>
        <xdr:cNvPr id="127" name="Obraz 12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8759" r="2007"/>
        <a:stretch/>
      </xdr:blipFill>
      <xdr:spPr bwMode="auto">
        <a:xfrm>
          <a:off x="6178550" y="7012517"/>
          <a:ext cx="4652433" cy="3057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xdr:col>
      <xdr:colOff>114300</xdr:colOff>
      <xdr:row>63</xdr:row>
      <xdr:rowOff>57150</xdr:rowOff>
    </xdr:from>
    <xdr:to>
      <xdr:col>9</xdr:col>
      <xdr:colOff>736072</xdr:colOff>
      <xdr:row>76</xdr:row>
      <xdr:rowOff>66675</xdr:rowOff>
    </xdr:to>
    <xdr:pic>
      <xdr:nvPicPr>
        <xdr:cNvPr id="136" name="Obraz 13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552450" y="12001500"/>
          <a:ext cx="6553200" cy="3057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165084</xdr:colOff>
      <xdr:row>81</xdr:row>
      <xdr:rowOff>0</xdr:rowOff>
    </xdr:from>
    <xdr:to>
      <xdr:col>12</xdr:col>
      <xdr:colOff>509042</xdr:colOff>
      <xdr:row>102</xdr:row>
      <xdr:rowOff>76200</xdr:rowOff>
    </xdr:to>
    <xdr:pic>
      <xdr:nvPicPr>
        <xdr:cNvPr id="17" name="Picture 4"/>
        <xdr:cNvPicPr>
          <a:picLocks noChangeAspect="1" noChangeArrowheads="1"/>
        </xdr:cNvPicPr>
      </xdr:nvPicPr>
      <xdr:blipFill>
        <a:blip xmlns:r="http://schemas.openxmlformats.org/officeDocument/2006/relationships" r:embed="rId4" cstate="print"/>
        <a:srcRect t="17143" b="10921"/>
        <a:stretch>
          <a:fillRect/>
        </a:stretch>
      </xdr:blipFill>
      <xdr:spPr bwMode="auto">
        <a:xfrm>
          <a:off x="990584" y="15938500"/>
          <a:ext cx="7963958" cy="4076700"/>
        </a:xfrm>
        <a:prstGeom prst="rect">
          <a:avLst/>
        </a:prstGeom>
        <a:noFill/>
        <a:ln w="9525">
          <a:noFill/>
          <a:miter lim="800000"/>
          <a:headEnd/>
          <a:tailEnd/>
        </a:ln>
      </xdr:spPr>
    </xdr:pic>
    <xdr:clientData/>
  </xdr:twoCellAnchor>
  <xdr:twoCellAnchor>
    <xdr:from>
      <xdr:col>4</xdr:col>
      <xdr:colOff>261310</xdr:colOff>
      <xdr:row>81</xdr:row>
      <xdr:rowOff>23690</xdr:rowOff>
    </xdr:from>
    <xdr:to>
      <xdr:col>12</xdr:col>
      <xdr:colOff>204159</xdr:colOff>
      <xdr:row>101</xdr:row>
      <xdr:rowOff>132498</xdr:rowOff>
    </xdr:to>
    <xdr:graphicFrame macro="">
      <xdr:nvGraphicFramePr>
        <xdr:cNvPr id="18"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509042</xdr:colOff>
      <xdr:row>102</xdr:row>
      <xdr:rowOff>38100</xdr:rowOff>
    </xdr:from>
    <xdr:to>
      <xdr:col>8</xdr:col>
      <xdr:colOff>511359</xdr:colOff>
      <xdr:row>103</xdr:row>
      <xdr:rowOff>159096</xdr:rowOff>
    </xdr:to>
    <xdr:sp macro="" textlink="">
      <xdr:nvSpPr>
        <xdr:cNvPr id="19" name="118 CuadroTexto"/>
        <xdr:cNvSpPr txBox="1"/>
      </xdr:nvSpPr>
      <xdr:spPr>
        <a:xfrm>
          <a:off x="4721209" y="19977100"/>
          <a:ext cx="84898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s-ES" sz="1400" b="1"/>
            <a:t>Azimuth</a:t>
          </a:r>
          <a:r>
            <a:rPr lang="es-ES" sz="1400" b="1" baseline="0"/>
            <a:t> (º)</a:t>
          </a:r>
          <a:endParaRPr lang="es-ES" sz="1400" b="1"/>
        </a:p>
      </xdr:txBody>
    </xdr:sp>
    <xdr:clientData/>
  </xdr:twoCellAnchor>
  <xdr:twoCellAnchor>
    <xdr:from>
      <xdr:col>3</xdr:col>
      <xdr:colOff>281958</xdr:colOff>
      <xdr:row>88</xdr:row>
      <xdr:rowOff>85192</xdr:rowOff>
    </xdr:from>
    <xdr:to>
      <xdr:col>3</xdr:col>
      <xdr:colOff>593454</xdr:colOff>
      <xdr:row>93</xdr:row>
      <xdr:rowOff>111999</xdr:rowOff>
    </xdr:to>
    <xdr:sp macro="" textlink="">
      <xdr:nvSpPr>
        <xdr:cNvPr id="20" name="119 CuadroTexto"/>
        <xdr:cNvSpPr txBox="1"/>
      </xdr:nvSpPr>
      <xdr:spPr>
        <a:xfrm rot="16200000">
          <a:off x="773552" y="17691098"/>
          <a:ext cx="97930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s-ES" sz="1400" b="1"/>
            <a:t>Altitude</a:t>
          </a:r>
          <a:r>
            <a:rPr lang="es-ES" sz="1400" b="1" baseline="0"/>
            <a:t>(º)</a:t>
          </a:r>
          <a:endParaRPr lang="es-E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B1:K55"/>
  <sheetViews>
    <sheetView tabSelected="1" topLeftCell="A27" zoomScaleNormal="100" workbookViewId="0">
      <selection activeCell="L55" sqref="L55"/>
    </sheetView>
  </sheetViews>
  <sheetFormatPr baseColWidth="10" defaultColWidth="8.85546875" defaultRowHeight="14.25"/>
  <cols>
    <col min="1" max="1" width="2.42578125" style="1" customWidth="1"/>
    <col min="2" max="2" width="4.7109375" style="1" customWidth="1"/>
    <col min="3" max="3" width="3.7109375" style="1" customWidth="1"/>
    <col min="4" max="4" width="14.42578125" style="1" customWidth="1"/>
    <col min="5" max="9" width="8.85546875" style="1"/>
    <col min="10" max="10" width="11.85546875" style="1" customWidth="1"/>
    <col min="11" max="11" width="4.7109375" style="1" customWidth="1"/>
    <col min="12" max="16384" width="8.85546875" style="1"/>
  </cols>
  <sheetData>
    <row r="1" spans="2:11" ht="9.6" customHeight="1" thickBot="1"/>
    <row r="2" spans="2:11">
      <c r="B2" s="2"/>
      <c r="C2" s="3"/>
      <c r="D2" s="3"/>
      <c r="E2" s="3"/>
      <c r="F2" s="3"/>
      <c r="G2" s="3"/>
      <c r="H2" s="3"/>
      <c r="I2" s="3"/>
      <c r="J2" s="3"/>
      <c r="K2" s="4"/>
    </row>
    <row r="3" spans="2:11">
      <c r="B3" s="5"/>
      <c r="C3" s="6"/>
      <c r="D3" s="6"/>
      <c r="E3" s="6"/>
      <c r="F3" s="6"/>
      <c r="G3" s="6"/>
      <c r="H3" s="6"/>
      <c r="I3" s="6"/>
      <c r="J3" s="6"/>
      <c r="K3" s="7"/>
    </row>
    <row r="4" spans="2:11">
      <c r="B4" s="5"/>
      <c r="C4" s="6"/>
      <c r="D4" s="6"/>
      <c r="E4" s="6"/>
      <c r="F4" s="6"/>
      <c r="G4" s="6"/>
      <c r="H4" s="6"/>
      <c r="I4" s="6"/>
      <c r="J4" s="6"/>
      <c r="K4" s="7"/>
    </row>
    <row r="5" spans="2:11">
      <c r="B5" s="5"/>
      <c r="C5" s="6"/>
      <c r="D5" s="6"/>
      <c r="E5" s="6"/>
      <c r="F5" s="6"/>
      <c r="G5" s="6"/>
      <c r="H5" s="6"/>
      <c r="I5" s="6"/>
      <c r="J5" s="6"/>
      <c r="K5" s="7"/>
    </row>
    <row r="6" spans="2:11">
      <c r="B6" s="5"/>
      <c r="C6" s="6"/>
      <c r="D6" s="6"/>
      <c r="E6" s="6"/>
      <c r="F6" s="6"/>
      <c r="G6" s="6"/>
      <c r="H6" s="6"/>
      <c r="I6" s="6"/>
      <c r="J6" s="6"/>
      <c r="K6" s="7"/>
    </row>
    <row r="7" spans="2:11">
      <c r="B7" s="5"/>
      <c r="C7" s="6"/>
      <c r="D7" s="6"/>
      <c r="E7" s="6"/>
      <c r="F7" s="6"/>
      <c r="G7" s="6"/>
      <c r="H7" s="6"/>
      <c r="I7" s="6"/>
      <c r="J7" s="6"/>
      <c r="K7" s="7"/>
    </row>
    <row r="8" spans="2:11">
      <c r="B8" s="5"/>
      <c r="C8" s="6"/>
      <c r="D8" s="6"/>
      <c r="E8" s="6"/>
      <c r="F8" s="6"/>
      <c r="G8" s="6"/>
      <c r="H8" s="6"/>
      <c r="I8" s="6"/>
      <c r="J8" s="6"/>
      <c r="K8" s="7"/>
    </row>
    <row r="9" spans="2:11">
      <c r="B9" s="5"/>
      <c r="C9" s="6"/>
      <c r="D9" s="6"/>
      <c r="E9" s="6"/>
      <c r="F9" s="6"/>
      <c r="G9" s="6"/>
      <c r="H9" s="6"/>
      <c r="I9" s="6"/>
      <c r="J9" s="6"/>
      <c r="K9" s="7"/>
    </row>
    <row r="10" spans="2:11">
      <c r="B10" s="5"/>
      <c r="C10" s="6"/>
      <c r="D10" s="6"/>
      <c r="E10" s="6"/>
      <c r="F10" s="6"/>
      <c r="G10" s="6"/>
      <c r="H10" s="6"/>
      <c r="I10" s="6"/>
      <c r="J10" s="6"/>
      <c r="K10" s="7"/>
    </row>
    <row r="11" spans="2:11" ht="14.45" customHeight="1" thickBot="1">
      <c r="B11" s="5"/>
      <c r="C11" s="6"/>
      <c r="D11" s="6"/>
      <c r="E11" s="6"/>
      <c r="F11" s="6"/>
      <c r="G11" s="6"/>
      <c r="H11" s="6"/>
      <c r="I11" s="6"/>
      <c r="J11" s="6"/>
      <c r="K11" s="7"/>
    </row>
    <row r="12" spans="2:11" ht="30">
      <c r="B12" s="5"/>
      <c r="C12" s="6"/>
      <c r="D12" s="156" t="s">
        <v>80</v>
      </c>
      <c r="E12" s="109"/>
      <c r="F12" s="110"/>
      <c r="G12" s="110"/>
      <c r="H12" s="110"/>
      <c r="I12" s="110"/>
      <c r="J12" s="111"/>
      <c r="K12" s="7"/>
    </row>
    <row r="13" spans="2:11" ht="15">
      <c r="B13" s="5"/>
      <c r="C13" s="6"/>
      <c r="D13" s="157"/>
      <c r="E13" s="112"/>
      <c r="F13" s="113"/>
      <c r="G13" s="113"/>
      <c r="H13" s="113"/>
      <c r="I13" s="113"/>
      <c r="J13" s="114"/>
      <c r="K13" s="7"/>
    </row>
    <row r="14" spans="2:11" ht="15.75" thickBot="1">
      <c r="B14" s="5"/>
      <c r="C14" s="6"/>
      <c r="D14" s="23"/>
      <c r="E14" s="115"/>
      <c r="F14" s="116"/>
      <c r="G14" s="116"/>
      <c r="H14" s="116"/>
      <c r="I14" s="116"/>
      <c r="J14" s="117"/>
      <c r="K14" s="7"/>
    </row>
    <row r="15" spans="2:11" ht="15.75" thickBot="1">
      <c r="B15" s="5"/>
      <c r="C15" s="6"/>
      <c r="D15" s="23"/>
      <c r="E15" s="20"/>
      <c r="F15" s="20"/>
      <c r="G15" s="20"/>
      <c r="H15" s="20"/>
      <c r="I15" s="20"/>
      <c r="J15" s="20"/>
      <c r="K15" s="7"/>
    </row>
    <row r="16" spans="2:11" ht="15.75" thickBot="1">
      <c r="B16" s="5"/>
      <c r="C16" s="6"/>
      <c r="D16" s="22" t="s">
        <v>81</v>
      </c>
      <c r="E16" s="118"/>
      <c r="F16" s="119"/>
      <c r="G16" s="119"/>
      <c r="H16" s="119"/>
      <c r="I16" s="119"/>
      <c r="J16" s="120"/>
      <c r="K16" s="7"/>
    </row>
    <row r="17" spans="2:11" ht="15.75" thickBot="1">
      <c r="B17" s="5"/>
      <c r="C17" s="6"/>
      <c r="D17" s="23"/>
      <c r="E17" s="20"/>
      <c r="F17" s="20"/>
      <c r="G17" s="20"/>
      <c r="H17" s="20"/>
      <c r="I17" s="20"/>
      <c r="J17" s="20"/>
      <c r="K17" s="7"/>
    </row>
    <row r="18" spans="2:11" ht="30">
      <c r="B18" s="5"/>
      <c r="C18" s="6"/>
      <c r="D18" s="156" t="s">
        <v>82</v>
      </c>
      <c r="E18" s="109"/>
      <c r="F18" s="110"/>
      <c r="G18" s="110"/>
      <c r="H18" s="110"/>
      <c r="I18" s="110"/>
      <c r="J18" s="111"/>
      <c r="K18" s="7"/>
    </row>
    <row r="19" spans="2:11" ht="15">
      <c r="B19" s="5"/>
      <c r="C19" s="6"/>
      <c r="D19" s="157"/>
      <c r="E19" s="112"/>
      <c r="F19" s="113"/>
      <c r="G19" s="113"/>
      <c r="H19" s="113"/>
      <c r="I19" s="113"/>
      <c r="J19" s="114"/>
      <c r="K19" s="7"/>
    </row>
    <row r="20" spans="2:11" ht="15.75" thickBot="1">
      <c r="B20" s="5"/>
      <c r="C20" s="6"/>
      <c r="D20" s="23"/>
      <c r="E20" s="115"/>
      <c r="F20" s="116"/>
      <c r="G20" s="116"/>
      <c r="H20" s="116"/>
      <c r="I20" s="116"/>
      <c r="J20" s="117"/>
      <c r="K20" s="7"/>
    </row>
    <row r="21" spans="2:11" ht="15.75" thickBot="1">
      <c r="B21" s="5"/>
      <c r="C21" s="6"/>
      <c r="D21" s="23"/>
      <c r="E21" s="20"/>
      <c r="F21" s="20"/>
      <c r="G21" s="20"/>
      <c r="H21" s="20"/>
      <c r="I21" s="20"/>
      <c r="J21" s="20"/>
      <c r="K21" s="7"/>
    </row>
    <row r="22" spans="2:11" ht="15.75" thickBot="1">
      <c r="B22" s="5"/>
      <c r="C22" s="6"/>
      <c r="D22" s="22" t="s">
        <v>83</v>
      </c>
      <c r="E22" s="118"/>
      <c r="F22" s="119"/>
      <c r="G22" s="119"/>
      <c r="H22" s="119"/>
      <c r="I22" s="119"/>
      <c r="J22" s="120"/>
      <c r="K22" s="7"/>
    </row>
    <row r="23" spans="2:11">
      <c r="B23" s="5"/>
      <c r="C23" s="6"/>
      <c r="D23" s="6"/>
      <c r="E23" s="6"/>
      <c r="F23" s="6"/>
      <c r="G23" s="6"/>
      <c r="H23" s="6"/>
      <c r="I23" s="6"/>
      <c r="J23" s="6"/>
      <c r="K23" s="7"/>
    </row>
    <row r="24" spans="2:11">
      <c r="B24" s="5"/>
      <c r="C24" s="6"/>
      <c r="D24" s="6"/>
      <c r="E24" s="6"/>
      <c r="F24" s="6"/>
      <c r="G24" s="6"/>
      <c r="H24" s="6"/>
      <c r="I24" s="6"/>
      <c r="J24" s="6"/>
      <c r="K24" s="7"/>
    </row>
    <row r="25" spans="2:11">
      <c r="B25" s="5"/>
      <c r="C25" s="6"/>
      <c r="D25" s="6"/>
      <c r="E25" s="6"/>
      <c r="F25" s="6"/>
      <c r="G25" s="6"/>
      <c r="H25" s="6"/>
      <c r="I25" s="6"/>
      <c r="J25" s="6"/>
      <c r="K25" s="7"/>
    </row>
    <row r="26" spans="2:11" ht="15" customHeight="1">
      <c r="B26" s="5"/>
      <c r="C26" s="122" t="s">
        <v>85</v>
      </c>
      <c r="D26" s="123"/>
      <c r="E26" s="123"/>
      <c r="F26" s="123"/>
      <c r="G26" s="123"/>
      <c r="H26" s="123"/>
      <c r="I26" s="123"/>
      <c r="J26" s="124"/>
      <c r="K26" s="7"/>
    </row>
    <row r="27" spans="2:11">
      <c r="B27" s="5"/>
      <c r="C27" s="125"/>
      <c r="D27" s="126"/>
      <c r="E27" s="126"/>
      <c r="F27" s="126"/>
      <c r="G27" s="126"/>
      <c r="H27" s="126"/>
      <c r="I27" s="126"/>
      <c r="J27" s="127"/>
      <c r="K27" s="7"/>
    </row>
    <row r="28" spans="2:11">
      <c r="B28" s="5"/>
      <c r="C28" s="6"/>
      <c r="D28" s="6"/>
      <c r="E28" s="6"/>
      <c r="F28" s="6"/>
      <c r="G28" s="6"/>
      <c r="H28" s="6"/>
      <c r="I28" s="6"/>
      <c r="J28" s="6"/>
      <c r="K28" s="7"/>
    </row>
    <row r="29" spans="2:11" ht="15">
      <c r="B29" s="5"/>
      <c r="C29" s="6"/>
      <c r="D29" s="19" t="s">
        <v>84</v>
      </c>
      <c r="E29" s="128" t="s">
        <v>8</v>
      </c>
      <c r="F29" s="129"/>
      <c r="G29" s="129"/>
      <c r="H29" s="129"/>
      <c r="I29" s="129"/>
      <c r="J29" s="130"/>
      <c r="K29" s="7"/>
    </row>
    <row r="30" spans="2:11">
      <c r="B30" s="5"/>
      <c r="C30" s="6"/>
      <c r="D30" s="6"/>
      <c r="E30" s="131" t="s">
        <v>9</v>
      </c>
      <c r="F30" s="132"/>
      <c r="G30" s="132"/>
      <c r="H30" s="132"/>
      <c r="I30" s="132"/>
      <c r="J30" s="133"/>
      <c r="K30" s="7"/>
    </row>
    <row r="31" spans="2:11">
      <c r="B31" s="5"/>
      <c r="C31" s="6"/>
      <c r="D31" s="6"/>
      <c r="E31" s="134"/>
      <c r="F31" s="135"/>
      <c r="G31" s="135"/>
      <c r="H31" s="135"/>
      <c r="I31" s="135"/>
      <c r="J31" s="136"/>
      <c r="K31" s="7"/>
    </row>
    <row r="32" spans="2:11">
      <c r="B32" s="5"/>
      <c r="C32" s="6"/>
      <c r="D32" s="6"/>
      <c r="E32" s="6"/>
      <c r="F32" s="6"/>
      <c r="G32" s="6"/>
      <c r="H32" s="6"/>
      <c r="I32" s="6"/>
      <c r="J32" s="6"/>
      <c r="K32" s="7"/>
    </row>
    <row r="33" spans="2:11" ht="12" customHeight="1">
      <c r="B33" s="5"/>
      <c r="C33" s="11"/>
      <c r="D33" s="137" t="s">
        <v>1</v>
      </c>
      <c r="E33" s="137"/>
      <c r="F33" s="137"/>
      <c r="G33" s="137"/>
      <c r="H33" s="137"/>
      <c r="I33" s="137"/>
      <c r="J33" s="138"/>
      <c r="K33" s="7"/>
    </row>
    <row r="34" spans="2:11" ht="12" customHeight="1">
      <c r="B34" s="21"/>
      <c r="C34" s="12" t="s">
        <v>0</v>
      </c>
      <c r="D34" s="139"/>
      <c r="E34" s="139"/>
      <c r="F34" s="139"/>
      <c r="G34" s="139"/>
      <c r="H34" s="139"/>
      <c r="I34" s="139"/>
      <c r="J34" s="140"/>
      <c r="K34" s="7"/>
    </row>
    <row r="35" spans="2:11" ht="12" customHeight="1">
      <c r="B35" s="21"/>
      <c r="C35" s="12"/>
      <c r="D35" s="139"/>
      <c r="E35" s="139"/>
      <c r="F35" s="139"/>
      <c r="G35" s="139"/>
      <c r="H35" s="139"/>
      <c r="I35" s="139"/>
      <c r="J35" s="140"/>
      <c r="K35" s="7"/>
    </row>
    <row r="36" spans="2:11" ht="12" customHeight="1">
      <c r="B36" s="21"/>
      <c r="C36" s="12"/>
      <c r="D36" s="139"/>
      <c r="E36" s="139"/>
      <c r="F36" s="139"/>
      <c r="G36" s="139"/>
      <c r="H36" s="139"/>
      <c r="I36" s="139"/>
      <c r="J36" s="140"/>
      <c r="K36" s="7"/>
    </row>
    <row r="37" spans="2:11" ht="4.9000000000000004" customHeight="1">
      <c r="B37" s="21"/>
      <c r="C37" s="12"/>
      <c r="D37" s="13"/>
      <c r="E37" s="13"/>
      <c r="F37" s="13"/>
      <c r="G37" s="13"/>
      <c r="H37" s="13"/>
      <c r="I37" s="13"/>
      <c r="J37" s="14"/>
      <c r="K37" s="7"/>
    </row>
    <row r="38" spans="2:11" ht="12" customHeight="1">
      <c r="B38" s="21"/>
      <c r="C38" s="12"/>
      <c r="D38" s="139" t="s">
        <v>3</v>
      </c>
      <c r="E38" s="139"/>
      <c r="F38" s="139"/>
      <c r="G38" s="139"/>
      <c r="H38" s="139"/>
      <c r="I38" s="139"/>
      <c r="J38" s="140"/>
      <c r="K38" s="7"/>
    </row>
    <row r="39" spans="2:11" ht="12" customHeight="1">
      <c r="B39" s="21"/>
      <c r="C39" s="12" t="s">
        <v>2</v>
      </c>
      <c r="D39" s="139"/>
      <c r="E39" s="139"/>
      <c r="F39" s="139"/>
      <c r="G39" s="139"/>
      <c r="H39" s="139"/>
      <c r="I39" s="139"/>
      <c r="J39" s="140"/>
      <c r="K39" s="7"/>
    </row>
    <row r="40" spans="2:11" ht="12" customHeight="1">
      <c r="B40" s="21"/>
      <c r="C40" s="12"/>
      <c r="D40" s="139"/>
      <c r="E40" s="139"/>
      <c r="F40" s="139"/>
      <c r="G40" s="139"/>
      <c r="H40" s="139"/>
      <c r="I40" s="139"/>
      <c r="J40" s="140"/>
      <c r="K40" s="7"/>
    </row>
    <row r="41" spans="2:11" ht="12" customHeight="1">
      <c r="B41" s="21"/>
      <c r="C41" s="12"/>
      <c r="D41" s="139"/>
      <c r="E41" s="139"/>
      <c r="F41" s="139"/>
      <c r="G41" s="139"/>
      <c r="H41" s="139"/>
      <c r="I41" s="139"/>
      <c r="J41" s="140"/>
      <c r="K41" s="7"/>
    </row>
    <row r="42" spans="2:11" ht="4.9000000000000004" customHeight="1">
      <c r="B42" s="21"/>
      <c r="C42" s="12"/>
      <c r="D42" s="15"/>
      <c r="E42" s="15"/>
      <c r="F42" s="15"/>
      <c r="G42" s="15"/>
      <c r="H42" s="15"/>
      <c r="I42" s="15"/>
      <c r="J42" s="16"/>
      <c r="K42" s="7"/>
    </row>
    <row r="43" spans="2:11" ht="12" customHeight="1">
      <c r="B43" s="21"/>
      <c r="C43" s="12"/>
      <c r="D43" s="139" t="s">
        <v>5</v>
      </c>
      <c r="E43" s="139"/>
      <c r="F43" s="139"/>
      <c r="G43" s="139"/>
      <c r="H43" s="139"/>
      <c r="I43" s="139"/>
      <c r="J43" s="140"/>
      <c r="K43" s="7"/>
    </row>
    <row r="44" spans="2:11" ht="12" customHeight="1">
      <c r="B44" s="21"/>
      <c r="C44" s="12" t="s">
        <v>4</v>
      </c>
      <c r="D44" s="139"/>
      <c r="E44" s="139"/>
      <c r="F44" s="139"/>
      <c r="G44" s="139"/>
      <c r="H44" s="139"/>
      <c r="I44" s="139"/>
      <c r="J44" s="140"/>
      <c r="K44" s="7"/>
    </row>
    <row r="45" spans="2:11" ht="12" customHeight="1">
      <c r="B45" s="21"/>
      <c r="C45" s="12"/>
      <c r="D45" s="139"/>
      <c r="E45" s="139"/>
      <c r="F45" s="139"/>
      <c r="G45" s="139"/>
      <c r="H45" s="139"/>
      <c r="I45" s="139"/>
      <c r="J45" s="140"/>
      <c r="K45" s="7"/>
    </row>
    <row r="46" spans="2:11" ht="12" customHeight="1">
      <c r="B46" s="21"/>
      <c r="C46" s="12"/>
      <c r="D46" s="139"/>
      <c r="E46" s="139"/>
      <c r="F46" s="139"/>
      <c r="G46" s="139"/>
      <c r="H46" s="139"/>
      <c r="I46" s="139"/>
      <c r="J46" s="140"/>
      <c r="K46" s="7"/>
    </row>
    <row r="47" spans="2:11" ht="4.9000000000000004" customHeight="1">
      <c r="B47" s="21"/>
      <c r="C47" s="12"/>
      <c r="D47" s="13"/>
      <c r="E47" s="13"/>
      <c r="F47" s="13"/>
      <c r="G47" s="13"/>
      <c r="H47" s="13"/>
      <c r="I47" s="13"/>
      <c r="J47" s="14"/>
      <c r="K47" s="7"/>
    </row>
    <row r="48" spans="2:11" ht="12" customHeight="1">
      <c r="B48" s="21"/>
      <c r="C48" s="12"/>
      <c r="D48" s="139" t="s">
        <v>7</v>
      </c>
      <c r="E48" s="139"/>
      <c r="F48" s="139"/>
      <c r="G48" s="139"/>
      <c r="H48" s="139"/>
      <c r="I48" s="139"/>
      <c r="J48" s="140"/>
      <c r="K48" s="7"/>
    </row>
    <row r="49" spans="2:11" ht="12" customHeight="1">
      <c r="B49" s="21"/>
      <c r="C49" s="12" t="s">
        <v>6</v>
      </c>
      <c r="D49" s="139"/>
      <c r="E49" s="139"/>
      <c r="F49" s="139"/>
      <c r="G49" s="139"/>
      <c r="H49" s="139"/>
      <c r="I49" s="139"/>
      <c r="J49" s="140"/>
      <c r="K49" s="7"/>
    </row>
    <row r="50" spans="2:11" ht="12" customHeight="1">
      <c r="B50" s="5"/>
      <c r="C50" s="17"/>
      <c r="D50" s="139"/>
      <c r="E50" s="139"/>
      <c r="F50" s="139"/>
      <c r="G50" s="139"/>
      <c r="H50" s="139"/>
      <c r="I50" s="139"/>
      <c r="J50" s="140"/>
      <c r="K50" s="7"/>
    </row>
    <row r="51" spans="2:11" ht="12" customHeight="1">
      <c r="B51" s="5"/>
      <c r="C51" s="18"/>
      <c r="D51" s="141"/>
      <c r="E51" s="141"/>
      <c r="F51" s="141"/>
      <c r="G51" s="141"/>
      <c r="H51" s="141"/>
      <c r="I51" s="141"/>
      <c r="J51" s="142"/>
      <c r="K51" s="7"/>
    </row>
    <row r="52" spans="2:11">
      <c r="B52" s="5"/>
      <c r="C52" s="6"/>
      <c r="D52" s="6"/>
      <c r="E52" s="6"/>
      <c r="F52" s="6"/>
      <c r="G52" s="6"/>
      <c r="H52" s="6"/>
      <c r="I52" s="6"/>
      <c r="J52" s="6"/>
      <c r="K52" s="7"/>
    </row>
    <row r="53" spans="2:11">
      <c r="B53" s="5"/>
      <c r="C53" s="6"/>
      <c r="D53" s="6"/>
      <c r="E53" s="6"/>
      <c r="F53" s="6"/>
      <c r="G53" s="6"/>
      <c r="H53" s="6"/>
      <c r="I53" s="6"/>
      <c r="J53" s="6"/>
      <c r="K53" s="7"/>
    </row>
    <row r="54" spans="2:11">
      <c r="B54" s="5"/>
      <c r="C54" s="6"/>
      <c r="D54" s="6"/>
      <c r="E54" s="6"/>
      <c r="F54" s="6"/>
      <c r="G54" s="6"/>
      <c r="H54" s="6"/>
      <c r="I54" s="121" t="s">
        <v>86</v>
      </c>
      <c r="J54" s="121"/>
      <c r="K54" s="7"/>
    </row>
    <row r="55" spans="2:11" ht="15" thickBot="1">
      <c r="B55" s="8"/>
      <c r="C55" s="9"/>
      <c r="D55" s="9"/>
      <c r="E55" s="9"/>
      <c r="F55" s="9"/>
      <c r="G55" s="9"/>
      <c r="H55" s="9"/>
      <c r="I55" s="9"/>
      <c r="J55" s="9"/>
      <c r="K55" s="10"/>
    </row>
  </sheetData>
  <mergeCells count="15">
    <mergeCell ref="I54:J54"/>
    <mergeCell ref="C26:J27"/>
    <mergeCell ref="E29:J29"/>
    <mergeCell ref="E30:J30"/>
    <mergeCell ref="E31:J31"/>
    <mergeCell ref="D33:J36"/>
    <mergeCell ref="D38:J41"/>
    <mergeCell ref="D43:J46"/>
    <mergeCell ref="D48:J51"/>
    <mergeCell ref="E12:J14"/>
    <mergeCell ref="E16:J16"/>
    <mergeCell ref="E22:J22"/>
    <mergeCell ref="E18:J18"/>
    <mergeCell ref="E19:J19"/>
    <mergeCell ref="E20:J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3:BV210"/>
  <sheetViews>
    <sheetView topLeftCell="A7" zoomScale="90" zoomScaleNormal="90" workbookViewId="0">
      <selection activeCell="B14" sqref="B14:Q14"/>
    </sheetView>
  </sheetViews>
  <sheetFormatPr baseColWidth="10" defaultColWidth="9.140625" defaultRowHeight="14.25"/>
  <cols>
    <col min="1" max="2" width="3.28515625" style="24" customWidth="1"/>
    <col min="3" max="17" width="12.7109375" style="24" customWidth="1"/>
    <col min="18" max="51" width="10.7109375" style="24" customWidth="1"/>
    <col min="52" max="16384" width="9.140625" style="24"/>
  </cols>
  <sheetData>
    <row r="13" spans="2:17" ht="15" thickBot="1"/>
    <row r="14" spans="2:17" ht="20.25" customHeight="1" thickBot="1">
      <c r="B14" s="145" t="s">
        <v>51</v>
      </c>
      <c r="C14" s="146"/>
      <c r="D14" s="146"/>
      <c r="E14" s="146"/>
      <c r="F14" s="146"/>
      <c r="G14" s="146"/>
      <c r="H14" s="146"/>
      <c r="I14" s="146"/>
      <c r="J14" s="146"/>
      <c r="K14" s="146"/>
      <c r="L14" s="146"/>
      <c r="M14" s="146"/>
      <c r="N14" s="146"/>
      <c r="O14" s="146"/>
      <c r="P14" s="146"/>
      <c r="Q14" s="147"/>
    </row>
    <row r="15" spans="2:17" s="25" customFormat="1" ht="15" customHeight="1" thickBot="1">
      <c r="H15" s="26"/>
      <c r="I15" s="27"/>
      <c r="J15" s="27"/>
    </row>
    <row r="16" spans="2:17" ht="15" customHeight="1">
      <c r="B16" s="64"/>
      <c r="C16" s="42"/>
      <c r="D16" s="42"/>
      <c r="E16" s="42"/>
      <c r="F16" s="42"/>
      <c r="G16" s="42"/>
      <c r="H16" s="42"/>
      <c r="I16" s="42"/>
      <c r="J16" s="42"/>
      <c r="K16" s="42"/>
      <c r="L16" s="42"/>
      <c r="M16" s="42"/>
      <c r="N16" s="42"/>
      <c r="O16" s="42"/>
      <c r="P16" s="42"/>
      <c r="Q16" s="45"/>
    </row>
    <row r="17" spans="2:19" ht="15" customHeight="1">
      <c r="B17" s="65"/>
      <c r="C17" s="52" t="s">
        <v>39</v>
      </c>
      <c r="D17" s="31"/>
      <c r="E17" s="31"/>
      <c r="F17" s="32"/>
      <c r="G17" s="33"/>
      <c r="H17" s="33"/>
      <c r="I17" s="31"/>
      <c r="J17" s="31"/>
      <c r="K17" s="31"/>
      <c r="L17" s="31"/>
      <c r="M17" s="31"/>
      <c r="N17" s="31"/>
      <c r="O17" s="31"/>
      <c r="P17" s="31"/>
      <c r="Q17" s="34"/>
    </row>
    <row r="18" spans="2:19" ht="15" customHeight="1">
      <c r="B18" s="65"/>
      <c r="C18" s="30"/>
      <c r="D18" s="31"/>
      <c r="E18" s="31"/>
      <c r="F18" s="32"/>
      <c r="G18" s="33"/>
      <c r="H18" s="33"/>
      <c r="I18" s="31"/>
      <c r="J18" s="31"/>
      <c r="K18" s="31"/>
      <c r="L18" s="31"/>
      <c r="M18" s="31"/>
      <c r="N18" s="31"/>
      <c r="O18" s="31"/>
      <c r="P18" s="31"/>
      <c r="Q18" s="34"/>
    </row>
    <row r="19" spans="2:19" ht="15" customHeight="1">
      <c r="B19" s="65"/>
      <c r="C19" s="152" t="s">
        <v>10</v>
      </c>
      <c r="D19" s="152"/>
      <c r="E19" s="91">
        <v>40</v>
      </c>
      <c r="F19" s="32"/>
      <c r="G19" s="31"/>
      <c r="H19" s="31"/>
      <c r="I19" s="31"/>
      <c r="J19" s="31"/>
      <c r="K19" s="31"/>
      <c r="L19" s="31"/>
      <c r="M19" s="31"/>
      <c r="N19" s="31"/>
      <c r="O19" s="31"/>
      <c r="P19" s="31"/>
      <c r="Q19" s="34"/>
    </row>
    <row r="20" spans="2:19" ht="15" customHeight="1">
      <c r="B20" s="65"/>
      <c r="C20" s="152" t="s">
        <v>40</v>
      </c>
      <c r="D20" s="152"/>
      <c r="E20" s="74">
        <f>E19*3.1416/180</f>
        <v>0.69813333333333338</v>
      </c>
      <c r="F20" s="32"/>
      <c r="G20" s="33"/>
      <c r="H20" s="33"/>
      <c r="I20" s="31"/>
      <c r="J20" s="31"/>
      <c r="K20" s="31"/>
      <c r="L20" s="31"/>
      <c r="M20" s="31"/>
      <c r="N20" s="31"/>
      <c r="O20" s="31"/>
      <c r="P20" s="31"/>
      <c r="Q20" s="34"/>
    </row>
    <row r="21" spans="2:19" ht="15" customHeight="1">
      <c r="B21" s="65"/>
      <c r="C21" s="30"/>
      <c r="D21" s="31"/>
      <c r="E21" s="32"/>
      <c r="F21" s="32"/>
      <c r="G21" s="33"/>
      <c r="H21" s="33"/>
      <c r="I21" s="31"/>
      <c r="J21" s="31"/>
      <c r="K21" s="31"/>
      <c r="L21" s="31"/>
      <c r="M21" s="31"/>
      <c r="N21" s="31"/>
      <c r="O21" s="31"/>
      <c r="P21" s="31"/>
      <c r="Q21" s="34"/>
      <c r="S21" s="25"/>
    </row>
    <row r="22" spans="2:19" ht="15" customHeight="1">
      <c r="B22" s="65"/>
      <c r="C22" s="152" t="s">
        <v>41</v>
      </c>
      <c r="D22" s="155"/>
      <c r="E22" s="91">
        <v>38.5</v>
      </c>
      <c r="F22" s="31"/>
      <c r="G22" s="152" t="s">
        <v>43</v>
      </c>
      <c r="H22" s="152"/>
      <c r="I22" s="75">
        <f>E22*3.1416/180</f>
        <v>0.67195333333333329</v>
      </c>
      <c r="J22" s="151" t="s">
        <v>45</v>
      </c>
      <c r="K22" s="151"/>
      <c r="L22" s="151"/>
      <c r="M22" s="75">
        <f>1-(3.5*10^-5*(E23^2))</f>
        <v>0.94399999999999995</v>
      </c>
      <c r="N22" s="31"/>
      <c r="O22" s="51"/>
      <c r="P22" s="51"/>
      <c r="Q22" s="34"/>
    </row>
    <row r="23" spans="2:19" ht="15" customHeight="1">
      <c r="B23" s="65"/>
      <c r="C23" s="152" t="s">
        <v>42</v>
      </c>
      <c r="D23" s="152"/>
      <c r="E23" s="92">
        <v>40</v>
      </c>
      <c r="F23" s="31"/>
      <c r="G23" s="152" t="s">
        <v>44</v>
      </c>
      <c r="H23" s="152"/>
      <c r="I23" s="55">
        <f>E23*3.1416/180</f>
        <v>0.69813333333333338</v>
      </c>
      <c r="J23" s="151" t="s">
        <v>46</v>
      </c>
      <c r="K23" s="151"/>
      <c r="L23" s="151"/>
      <c r="M23" s="74">
        <v>1.5</v>
      </c>
      <c r="N23" s="31"/>
      <c r="O23" s="51"/>
      <c r="P23" s="51"/>
      <c r="Q23" s="34"/>
    </row>
    <row r="24" spans="2:19" ht="15" customHeight="1" thickBot="1">
      <c r="B24" s="66"/>
      <c r="C24" s="36"/>
      <c r="D24" s="37"/>
      <c r="E24" s="38"/>
      <c r="F24" s="38"/>
      <c r="G24" s="39"/>
      <c r="H24" s="39"/>
      <c r="I24" s="37"/>
      <c r="J24" s="37"/>
      <c r="K24" s="37"/>
      <c r="L24" s="37"/>
      <c r="M24" s="37"/>
      <c r="N24" s="37"/>
      <c r="O24" s="37"/>
      <c r="P24" s="37"/>
      <c r="Q24" s="40"/>
    </row>
    <row r="25" spans="2:19" ht="15" customHeight="1" thickBot="1">
      <c r="C25" s="28"/>
      <c r="E25" s="26"/>
      <c r="F25" s="26"/>
      <c r="G25" s="27"/>
      <c r="H25" s="27"/>
      <c r="I25" s="25"/>
      <c r="J25" s="25"/>
      <c r="K25" s="25"/>
      <c r="L25" s="25"/>
      <c r="M25" s="25"/>
      <c r="N25" s="25"/>
    </row>
    <row r="26" spans="2:19" ht="15" customHeight="1">
      <c r="B26" s="64"/>
      <c r="C26" s="41"/>
      <c r="D26" s="42"/>
      <c r="E26" s="43"/>
      <c r="F26" s="43"/>
      <c r="G26" s="44"/>
      <c r="H26" s="44"/>
      <c r="I26" s="42"/>
      <c r="J26" s="42"/>
      <c r="K26" s="42"/>
      <c r="L26" s="42"/>
      <c r="M26" s="42"/>
      <c r="N26" s="42"/>
      <c r="O26" s="42"/>
      <c r="P26" s="42"/>
      <c r="Q26" s="45"/>
    </row>
    <row r="27" spans="2:19" ht="15" customHeight="1">
      <c r="B27" s="65"/>
      <c r="C27" s="52" t="s">
        <v>47</v>
      </c>
      <c r="D27" s="31"/>
      <c r="E27" s="31"/>
      <c r="F27" s="32"/>
      <c r="G27" s="33"/>
      <c r="H27" s="33"/>
      <c r="I27" s="31"/>
      <c r="J27" s="31"/>
      <c r="K27" s="31"/>
      <c r="L27" s="31"/>
      <c r="M27" s="31"/>
      <c r="N27" s="31"/>
      <c r="O27" s="31"/>
      <c r="P27" s="31"/>
      <c r="Q27" s="34"/>
    </row>
    <row r="28" spans="2:19" ht="15" customHeight="1">
      <c r="B28" s="65"/>
      <c r="C28" s="30"/>
      <c r="D28" s="31"/>
      <c r="E28" s="31"/>
      <c r="F28" s="32"/>
      <c r="G28" s="33"/>
      <c r="H28" s="33"/>
      <c r="I28" s="31"/>
      <c r="J28" s="31"/>
      <c r="K28" s="31"/>
      <c r="L28" s="31"/>
      <c r="M28" s="31"/>
      <c r="N28" s="31"/>
      <c r="O28" s="31"/>
      <c r="P28" s="31"/>
      <c r="Q28" s="34"/>
    </row>
    <row r="29" spans="2:19" ht="15" customHeight="1">
      <c r="B29" s="65"/>
      <c r="C29" s="151" t="s">
        <v>48</v>
      </c>
      <c r="D29" s="151"/>
      <c r="E29" s="151"/>
      <c r="F29" s="92">
        <v>52</v>
      </c>
      <c r="G29" s="33"/>
      <c r="H29" s="33"/>
      <c r="I29" s="31"/>
      <c r="J29" s="31"/>
      <c r="K29" s="31"/>
      <c r="L29" s="31"/>
      <c r="M29" s="31"/>
      <c r="N29" s="31"/>
      <c r="O29" s="31"/>
      <c r="P29" s="31"/>
      <c r="Q29" s="34"/>
    </row>
    <row r="30" spans="2:19" ht="15" customHeight="1">
      <c r="B30" s="65"/>
      <c r="C30" s="151" t="s">
        <v>49</v>
      </c>
      <c r="D30" s="151"/>
      <c r="E30" s="151"/>
      <c r="F30" s="55">
        <f>F29*3.1416/180</f>
        <v>0.90757333333333334</v>
      </c>
      <c r="G30" s="33"/>
      <c r="H30" s="33"/>
      <c r="I30" s="31"/>
      <c r="J30" s="31"/>
      <c r="K30" s="31"/>
      <c r="L30" s="31"/>
      <c r="M30" s="31"/>
      <c r="N30" s="31"/>
      <c r="O30" s="31"/>
      <c r="P30" s="31"/>
      <c r="Q30" s="34"/>
    </row>
    <row r="31" spans="2:19" ht="15" customHeight="1" thickBot="1">
      <c r="B31" s="65"/>
      <c r="C31" s="30"/>
      <c r="D31" s="31"/>
      <c r="E31" s="31"/>
      <c r="F31" s="31"/>
      <c r="G31" s="33"/>
      <c r="H31" s="33"/>
      <c r="I31" s="31"/>
      <c r="J31" s="31"/>
      <c r="K31" s="31"/>
      <c r="L31" s="31"/>
      <c r="M31" s="31"/>
      <c r="N31" s="31"/>
      <c r="O31" s="31"/>
      <c r="P31" s="31"/>
      <c r="Q31" s="34"/>
    </row>
    <row r="32" spans="2:19" ht="15" customHeight="1" thickBot="1">
      <c r="B32" s="65"/>
      <c r="C32" s="152" t="s">
        <v>50</v>
      </c>
      <c r="D32" s="152"/>
      <c r="E32" s="152"/>
      <c r="F32" s="152"/>
      <c r="G32" s="54">
        <f>100*(1.2*10^-4*(E22-F29)^2+3.5*10^-5*E23^2)</f>
        <v>7.7870000000000008</v>
      </c>
      <c r="H32" s="33"/>
      <c r="I32" s="31"/>
      <c r="J32" s="31"/>
      <c r="K32" s="31"/>
      <c r="L32" s="31"/>
      <c r="M32" s="31"/>
      <c r="N32" s="31"/>
      <c r="O32" s="31"/>
      <c r="P32" s="31"/>
      <c r="Q32" s="34"/>
    </row>
    <row r="33" spans="2:27" ht="15" customHeight="1" thickBot="1">
      <c r="B33" s="66"/>
      <c r="C33" s="36"/>
      <c r="D33" s="47"/>
      <c r="E33" s="67"/>
      <c r="F33" s="67"/>
      <c r="G33" s="67"/>
      <c r="H33" s="67"/>
      <c r="I33" s="67"/>
      <c r="J33" s="67"/>
      <c r="K33" s="67"/>
      <c r="L33" s="67"/>
      <c r="M33" s="67"/>
      <c r="N33" s="37"/>
      <c r="O33" s="37"/>
      <c r="P33" s="37"/>
      <c r="Q33" s="40"/>
      <c r="AA33" s="25"/>
    </row>
    <row r="34" spans="2:27" ht="15" customHeight="1" thickBot="1">
      <c r="C34" s="28"/>
      <c r="D34" s="29"/>
      <c r="E34" s="57"/>
      <c r="F34" s="57"/>
      <c r="G34" s="57"/>
      <c r="H34" s="57"/>
      <c r="I34" s="57"/>
      <c r="J34" s="58"/>
      <c r="K34" s="58"/>
      <c r="L34" s="57"/>
      <c r="M34" s="57"/>
      <c r="N34" s="25"/>
      <c r="AA34" s="25"/>
    </row>
    <row r="35" spans="2:27" ht="15" customHeight="1">
      <c r="B35" s="64"/>
      <c r="C35" s="49"/>
      <c r="D35" s="49"/>
      <c r="E35" s="49"/>
      <c r="F35" s="49"/>
      <c r="G35" s="49"/>
      <c r="H35" s="49"/>
      <c r="I35" s="49"/>
      <c r="J35" s="49"/>
      <c r="K35" s="49"/>
      <c r="L35" s="49"/>
      <c r="M35" s="49"/>
      <c r="N35" s="49"/>
      <c r="O35" s="49"/>
      <c r="P35" s="49"/>
      <c r="Q35" s="50"/>
      <c r="R35" s="56"/>
      <c r="S35" s="56"/>
      <c r="T35" s="56"/>
      <c r="U35" s="56"/>
      <c r="V35" s="56"/>
      <c r="W35" s="56"/>
      <c r="X35" s="56"/>
      <c r="Y35" s="56"/>
    </row>
    <row r="36" spans="2:27" ht="15" customHeight="1">
      <c r="B36" s="65"/>
      <c r="C36" s="52" t="s">
        <v>52</v>
      </c>
      <c r="D36" s="35"/>
      <c r="E36" s="35"/>
      <c r="F36" s="35"/>
      <c r="G36" s="35"/>
      <c r="H36" s="35"/>
      <c r="I36" s="35"/>
      <c r="J36" s="35"/>
      <c r="K36" s="35"/>
      <c r="L36" s="35"/>
      <c r="M36" s="35"/>
      <c r="N36" s="35"/>
      <c r="O36" s="35"/>
      <c r="P36" s="35"/>
      <c r="Q36" s="46"/>
      <c r="R36" s="56"/>
      <c r="S36" s="56"/>
      <c r="T36" s="56"/>
      <c r="U36" s="56"/>
      <c r="V36" s="56"/>
      <c r="W36" s="56"/>
      <c r="X36" s="56"/>
      <c r="Y36" s="56"/>
    </row>
    <row r="37" spans="2:27" ht="15" customHeight="1">
      <c r="B37" s="65"/>
      <c r="C37" s="35"/>
      <c r="D37" s="35"/>
      <c r="E37" s="35"/>
      <c r="F37" s="35"/>
      <c r="G37" s="35"/>
      <c r="H37" s="35"/>
      <c r="I37" s="35"/>
      <c r="J37" s="35"/>
      <c r="K37" s="35"/>
      <c r="L37" s="35"/>
      <c r="M37" s="35"/>
      <c r="N37" s="35"/>
      <c r="O37" s="35"/>
      <c r="P37" s="35"/>
      <c r="Q37" s="46"/>
      <c r="R37" s="56"/>
      <c r="S37" s="56"/>
      <c r="T37" s="56"/>
      <c r="U37" s="56"/>
      <c r="V37" s="56"/>
      <c r="W37" s="56"/>
      <c r="X37" s="56"/>
      <c r="Y37" s="56"/>
    </row>
    <row r="38" spans="2:27" ht="15" customHeight="1">
      <c r="B38" s="65"/>
      <c r="C38" s="35"/>
      <c r="D38" s="35"/>
      <c r="E38" s="35"/>
      <c r="F38" s="35"/>
      <c r="G38" s="35"/>
      <c r="H38" s="35"/>
      <c r="I38" s="35"/>
      <c r="J38" s="35"/>
      <c r="K38" s="35"/>
      <c r="L38" s="35"/>
      <c r="M38" s="35"/>
      <c r="N38" s="35"/>
      <c r="O38" s="35"/>
      <c r="P38" s="35"/>
      <c r="Q38" s="46"/>
      <c r="R38" s="56"/>
      <c r="S38" s="56"/>
      <c r="T38" s="56"/>
      <c r="U38" s="56"/>
      <c r="V38" s="56"/>
      <c r="W38" s="56"/>
      <c r="X38" s="56"/>
      <c r="Y38" s="56"/>
    </row>
    <row r="39" spans="2:27" ht="15" customHeight="1">
      <c r="B39" s="65"/>
      <c r="C39" s="152" t="s">
        <v>53</v>
      </c>
      <c r="D39" s="152"/>
      <c r="E39" s="92">
        <v>100</v>
      </c>
      <c r="F39" s="35"/>
      <c r="G39" s="35"/>
      <c r="H39" s="35"/>
      <c r="I39" s="35"/>
      <c r="J39" s="35"/>
      <c r="K39" s="35"/>
      <c r="L39" s="35"/>
      <c r="M39" s="35"/>
      <c r="N39" s="35"/>
      <c r="O39" s="35"/>
      <c r="P39" s="35"/>
      <c r="Q39" s="46"/>
      <c r="R39" s="56"/>
      <c r="S39" s="56"/>
      <c r="T39" s="56"/>
      <c r="U39" s="56"/>
      <c r="V39" s="56"/>
      <c r="W39" s="56"/>
      <c r="X39" s="56"/>
      <c r="Y39" s="56"/>
    </row>
    <row r="40" spans="2:27" ht="15" customHeight="1">
      <c r="B40" s="65"/>
      <c r="C40" s="152" t="s">
        <v>54</v>
      </c>
      <c r="D40" s="152"/>
      <c r="E40" s="74">
        <f>23.45*SIN((284+E39)*2*3.1416/365)</f>
        <v>7.5341168317467586</v>
      </c>
      <c r="F40" s="35"/>
      <c r="G40" s="35"/>
      <c r="H40" s="35"/>
      <c r="I40" s="35"/>
      <c r="J40" s="35"/>
      <c r="K40" s="35"/>
      <c r="L40" s="35"/>
      <c r="M40" s="35"/>
      <c r="N40" s="35"/>
      <c r="O40" s="35"/>
      <c r="P40" s="35"/>
      <c r="Q40" s="46"/>
      <c r="R40" s="56"/>
      <c r="S40" s="56"/>
      <c r="T40" s="56"/>
      <c r="U40" s="56"/>
      <c r="V40" s="56"/>
      <c r="W40" s="56"/>
      <c r="X40" s="56"/>
      <c r="Y40" s="56"/>
    </row>
    <row r="41" spans="2:27" ht="15" customHeight="1">
      <c r="B41" s="65"/>
      <c r="C41" s="35"/>
      <c r="D41" s="35"/>
      <c r="E41" s="35"/>
      <c r="F41" s="35"/>
      <c r="G41" s="35"/>
      <c r="H41" s="35"/>
      <c r="I41" s="35"/>
      <c r="J41" s="35"/>
      <c r="K41" s="35"/>
      <c r="L41" s="35"/>
      <c r="M41" s="35"/>
      <c r="N41" s="35"/>
      <c r="O41" s="35"/>
      <c r="P41" s="35"/>
      <c r="Q41" s="46"/>
      <c r="R41" s="56"/>
      <c r="S41" s="56"/>
      <c r="T41" s="56"/>
      <c r="U41" s="56"/>
      <c r="V41" s="56"/>
      <c r="W41" s="56"/>
      <c r="X41" s="56"/>
      <c r="Y41" s="56"/>
    </row>
    <row r="42" spans="2:27" ht="15" customHeight="1">
      <c r="B42" s="65"/>
      <c r="C42" s="152" t="s">
        <v>55</v>
      </c>
      <c r="D42" s="152"/>
      <c r="E42" s="152"/>
      <c r="F42" s="74">
        <f>90-E19+E40</f>
        <v>57.534116831746758</v>
      </c>
      <c r="G42" s="35"/>
      <c r="H42" s="35"/>
      <c r="I42" s="35"/>
      <c r="J42" s="35"/>
      <c r="K42" s="35"/>
      <c r="L42" s="35"/>
      <c r="M42" s="35"/>
      <c r="N42" s="35"/>
      <c r="O42" s="35"/>
      <c r="P42" s="35"/>
      <c r="Q42" s="46"/>
      <c r="R42" s="56"/>
      <c r="S42" s="56"/>
      <c r="T42" s="56"/>
      <c r="U42" s="56"/>
      <c r="V42" s="56"/>
      <c r="W42" s="56"/>
      <c r="X42" s="56"/>
      <c r="Y42" s="56"/>
    </row>
    <row r="43" spans="2:27" ht="15" customHeight="1">
      <c r="B43" s="65"/>
      <c r="C43" s="152" t="s">
        <v>59</v>
      </c>
      <c r="D43" s="152"/>
      <c r="E43" s="152"/>
      <c r="F43" s="74">
        <f>F42*3.1416/180</f>
        <v>1.00416211910342</v>
      </c>
      <c r="G43" s="35"/>
      <c r="H43" s="35"/>
      <c r="I43" s="35"/>
      <c r="J43" s="35"/>
      <c r="K43" s="35"/>
      <c r="L43" s="35"/>
      <c r="M43" s="35"/>
      <c r="N43" s="35"/>
      <c r="O43" s="35"/>
      <c r="P43" s="35"/>
      <c r="Q43" s="46"/>
      <c r="R43" s="56"/>
      <c r="S43" s="56"/>
      <c r="T43" s="56"/>
      <c r="U43" s="56"/>
      <c r="V43" s="56"/>
      <c r="W43" s="56"/>
      <c r="X43" s="56"/>
      <c r="Y43" s="56"/>
    </row>
    <row r="44" spans="2:27" ht="15" customHeight="1">
      <c r="B44" s="65"/>
      <c r="C44" s="35"/>
      <c r="D44" s="31"/>
      <c r="E44" s="31"/>
      <c r="F44" s="31"/>
      <c r="G44" s="35"/>
      <c r="H44" s="35"/>
      <c r="I44" s="35"/>
      <c r="J44" s="35"/>
      <c r="K44" s="35"/>
      <c r="L44" s="35"/>
      <c r="M44" s="35"/>
      <c r="N44" s="35"/>
      <c r="O44" s="35"/>
      <c r="P44" s="35"/>
      <c r="Q44" s="46"/>
      <c r="R44" s="56"/>
      <c r="S44" s="56"/>
      <c r="T44" s="56"/>
      <c r="U44" s="56"/>
      <c r="V44" s="56"/>
      <c r="W44" s="56"/>
      <c r="X44" s="56"/>
      <c r="Y44" s="56"/>
    </row>
    <row r="45" spans="2:27" ht="15" customHeight="1">
      <c r="B45" s="65"/>
      <c r="C45" s="35"/>
      <c r="D45" s="35"/>
      <c r="E45" s="35"/>
      <c r="F45" s="35"/>
      <c r="G45" s="35"/>
      <c r="H45" s="35"/>
      <c r="I45" s="35"/>
      <c r="J45" s="35"/>
      <c r="K45" s="35"/>
      <c r="L45" s="35"/>
      <c r="M45" s="35"/>
      <c r="N45" s="35"/>
      <c r="O45" s="35"/>
      <c r="P45" s="35"/>
      <c r="Q45" s="46"/>
      <c r="R45" s="56"/>
      <c r="S45" s="56"/>
      <c r="T45" s="56"/>
      <c r="U45" s="56"/>
      <c r="V45" s="56"/>
      <c r="W45" s="56"/>
      <c r="X45" s="56"/>
      <c r="Y45" s="56"/>
    </row>
    <row r="46" spans="2:27" ht="15" customHeight="1">
      <c r="B46" s="65"/>
      <c r="C46" s="152" t="s">
        <v>56</v>
      </c>
      <c r="D46" s="152"/>
      <c r="E46" s="152"/>
      <c r="F46" s="152"/>
      <c r="G46" s="74">
        <f>M23*(COS(I22)+SIN(I22)/TAN(F43))</f>
        <v>1.7680058214885717</v>
      </c>
      <c r="H46" s="35"/>
      <c r="I46" s="35"/>
      <c r="J46" s="35"/>
      <c r="K46" s="35"/>
      <c r="L46" s="35"/>
      <c r="M46" s="35"/>
      <c r="N46" s="35"/>
      <c r="O46" s="35"/>
      <c r="P46" s="35"/>
      <c r="Q46" s="46"/>
      <c r="R46" s="56"/>
      <c r="S46" s="56"/>
      <c r="T46" s="56"/>
      <c r="U46" s="56"/>
      <c r="V46" s="56"/>
      <c r="W46" s="56"/>
      <c r="X46" s="56"/>
      <c r="Y46" s="56"/>
    </row>
    <row r="47" spans="2:27" ht="15" customHeight="1">
      <c r="B47" s="65"/>
      <c r="C47" s="35"/>
      <c r="D47" s="35"/>
      <c r="E47" s="35"/>
      <c r="F47" s="35"/>
      <c r="G47" s="35"/>
      <c r="H47" s="35"/>
      <c r="I47" s="35"/>
      <c r="J47" s="35"/>
      <c r="K47" s="35"/>
      <c r="L47" s="35"/>
      <c r="M47" s="35"/>
      <c r="N47" s="35"/>
      <c r="O47" s="35"/>
      <c r="P47" s="35"/>
      <c r="Q47" s="46"/>
      <c r="R47" s="56"/>
      <c r="S47" s="56"/>
      <c r="T47" s="56"/>
      <c r="U47" s="56"/>
      <c r="V47" s="56"/>
      <c r="W47" s="56"/>
      <c r="X47" s="56"/>
      <c r="Y47" s="56"/>
    </row>
    <row r="48" spans="2:27" ht="15" customHeight="1">
      <c r="B48" s="65"/>
      <c r="C48" s="35"/>
      <c r="D48" s="35" t="s">
        <v>57</v>
      </c>
      <c r="E48" s="35"/>
      <c r="F48" s="35"/>
      <c r="G48" s="35"/>
      <c r="H48" s="35"/>
      <c r="I48" s="35"/>
      <c r="J48" s="35"/>
      <c r="K48" s="35"/>
      <c r="L48" s="35"/>
      <c r="M48" s="35"/>
      <c r="N48" s="35"/>
      <c r="O48" s="35"/>
      <c r="P48" s="35"/>
      <c r="Q48" s="46"/>
      <c r="R48" s="56"/>
      <c r="S48" s="56"/>
      <c r="T48" s="56"/>
      <c r="U48" s="56"/>
      <c r="V48" s="56"/>
      <c r="W48" s="56"/>
      <c r="X48" s="56"/>
      <c r="Y48" s="56"/>
    </row>
    <row r="49" spans="2:25" ht="15" customHeight="1">
      <c r="B49" s="65"/>
      <c r="C49" s="35"/>
      <c r="D49" s="35"/>
      <c r="E49" s="35"/>
      <c r="F49" s="35"/>
      <c r="G49" s="35"/>
      <c r="H49" s="35"/>
      <c r="I49" s="35"/>
      <c r="J49" s="35"/>
      <c r="K49" s="35"/>
      <c r="L49" s="35"/>
      <c r="M49" s="35"/>
      <c r="N49" s="35"/>
      <c r="O49" s="35"/>
      <c r="P49" s="35"/>
      <c r="Q49" s="46"/>
      <c r="R49" s="56"/>
      <c r="S49" s="56"/>
      <c r="T49" s="56"/>
      <c r="U49" s="56"/>
      <c r="V49" s="56"/>
      <c r="W49" s="56"/>
      <c r="X49" s="56"/>
      <c r="Y49" s="56"/>
    </row>
    <row r="50" spans="2:25" ht="15" customHeight="1">
      <c r="B50" s="65"/>
      <c r="C50" s="152" t="s">
        <v>53</v>
      </c>
      <c r="D50" s="152"/>
      <c r="E50" s="74">
        <v>356</v>
      </c>
      <c r="F50" s="35"/>
      <c r="G50" s="35"/>
      <c r="H50" s="35"/>
      <c r="I50" s="35"/>
      <c r="J50" s="35"/>
      <c r="K50" s="35"/>
      <c r="L50" s="35"/>
      <c r="M50" s="35"/>
      <c r="N50" s="35"/>
      <c r="O50" s="35"/>
      <c r="P50" s="35"/>
      <c r="Q50" s="46"/>
      <c r="R50" s="56"/>
      <c r="S50" s="56"/>
      <c r="T50" s="56"/>
      <c r="U50" s="56"/>
      <c r="V50" s="56"/>
      <c r="W50" s="56"/>
      <c r="X50" s="56"/>
      <c r="Y50" s="56"/>
    </row>
    <row r="51" spans="2:25" ht="15" customHeight="1">
      <c r="B51" s="65"/>
      <c r="C51" s="152" t="s">
        <v>58</v>
      </c>
      <c r="D51" s="152"/>
      <c r="E51" s="74">
        <f>23.45*SIN((284+E50)*2*3.1416/365)</f>
        <v>-23.444558364986786</v>
      </c>
      <c r="F51" s="35"/>
      <c r="G51" s="35"/>
      <c r="H51" s="35"/>
      <c r="I51" s="35"/>
      <c r="J51" s="35"/>
      <c r="K51" s="35"/>
      <c r="L51" s="35"/>
      <c r="M51" s="35"/>
      <c r="N51" s="35"/>
      <c r="O51" s="35"/>
      <c r="P51" s="35"/>
      <c r="Q51" s="46"/>
      <c r="R51" s="56"/>
      <c r="S51" s="56"/>
      <c r="T51" s="56"/>
      <c r="U51" s="56"/>
      <c r="V51" s="56"/>
      <c r="W51" s="56"/>
      <c r="X51" s="56"/>
      <c r="Y51" s="56"/>
    </row>
    <row r="52" spans="2:25" ht="15" customHeight="1">
      <c r="B52" s="65"/>
      <c r="C52" s="35"/>
      <c r="D52" s="35"/>
      <c r="E52" s="35"/>
      <c r="F52" s="35"/>
      <c r="G52" s="35"/>
      <c r="H52" s="35"/>
      <c r="I52" s="35"/>
      <c r="J52" s="35"/>
      <c r="K52" s="35"/>
      <c r="L52" s="35"/>
      <c r="M52" s="35"/>
      <c r="N52" s="35"/>
      <c r="O52" s="35"/>
      <c r="P52" s="35"/>
      <c r="Q52" s="46"/>
      <c r="R52" s="56"/>
      <c r="S52" s="56"/>
      <c r="T52" s="56"/>
      <c r="U52" s="56"/>
      <c r="V52" s="56"/>
      <c r="W52" s="56"/>
      <c r="X52" s="56"/>
      <c r="Y52" s="56"/>
    </row>
    <row r="53" spans="2:25" ht="15" customHeight="1">
      <c r="B53" s="65"/>
      <c r="C53" s="152" t="s">
        <v>55</v>
      </c>
      <c r="D53" s="152"/>
      <c r="E53" s="152"/>
      <c r="F53" s="74">
        <f>90-E19+E51</f>
        <v>26.555441635013214</v>
      </c>
      <c r="G53" s="35"/>
      <c r="H53" s="35"/>
      <c r="I53" s="35"/>
      <c r="J53" s="35"/>
      <c r="K53" s="35"/>
      <c r="L53" s="35"/>
      <c r="M53" s="35"/>
      <c r="N53" s="35"/>
      <c r="O53" s="35"/>
      <c r="P53" s="35"/>
      <c r="Q53" s="46"/>
      <c r="R53" s="56"/>
      <c r="S53" s="56"/>
      <c r="T53" s="56"/>
      <c r="U53" s="56"/>
      <c r="V53" s="56"/>
      <c r="W53" s="56"/>
      <c r="X53" s="56"/>
      <c r="Y53" s="56"/>
    </row>
    <row r="54" spans="2:25" ht="15" customHeight="1">
      <c r="B54" s="65"/>
      <c r="C54" s="152" t="s">
        <v>60</v>
      </c>
      <c r="D54" s="152"/>
      <c r="E54" s="152"/>
      <c r="F54" s="74">
        <f>F53*3.1416/180</f>
        <v>0.46348097466976396</v>
      </c>
      <c r="G54" s="35"/>
      <c r="H54" s="35"/>
      <c r="I54" s="35"/>
      <c r="J54" s="35"/>
      <c r="K54" s="35"/>
      <c r="L54" s="35"/>
      <c r="M54" s="35"/>
      <c r="N54" s="35"/>
      <c r="O54" s="35"/>
      <c r="P54" s="35"/>
      <c r="Q54" s="46"/>
      <c r="R54" s="56"/>
      <c r="S54" s="56"/>
      <c r="T54" s="56"/>
      <c r="U54" s="56"/>
      <c r="V54" s="56"/>
      <c r="W54" s="56"/>
      <c r="X54" s="56"/>
      <c r="Y54" s="56"/>
    </row>
    <row r="55" spans="2:25" ht="15" customHeight="1" thickBot="1">
      <c r="B55" s="65"/>
      <c r="C55" s="35"/>
      <c r="D55" s="31"/>
      <c r="E55" s="31"/>
      <c r="F55" s="31"/>
      <c r="G55" s="35"/>
      <c r="H55" s="35"/>
      <c r="I55" s="35"/>
      <c r="J55" s="35"/>
      <c r="K55" s="35"/>
      <c r="L55" s="35"/>
      <c r="M55" s="35"/>
      <c r="N55" s="35"/>
      <c r="O55" s="35"/>
      <c r="P55" s="35"/>
      <c r="Q55" s="46"/>
      <c r="R55" s="56"/>
      <c r="S55" s="56"/>
      <c r="T55" s="56"/>
      <c r="U55" s="56"/>
      <c r="V55" s="56"/>
      <c r="W55" s="56"/>
      <c r="X55" s="56"/>
      <c r="Y55" s="56"/>
    </row>
    <row r="56" spans="2:25" ht="15" customHeight="1" thickBot="1">
      <c r="B56" s="65"/>
      <c r="C56" s="152" t="s">
        <v>61</v>
      </c>
      <c r="D56" s="152"/>
      <c r="E56" s="152"/>
      <c r="F56" s="152"/>
      <c r="G56" s="53">
        <f>M23*(COS(I22)+SIN(I22)/TAN(F54))</f>
        <v>3.0422366203471585</v>
      </c>
      <c r="H56" s="35"/>
      <c r="I56" s="35"/>
      <c r="J56" s="35"/>
      <c r="K56" s="35"/>
      <c r="L56" s="35"/>
      <c r="M56" s="35"/>
      <c r="N56" s="35"/>
      <c r="O56" s="35"/>
      <c r="P56" s="35"/>
      <c r="Q56" s="46"/>
      <c r="R56" s="56"/>
      <c r="S56" s="56"/>
      <c r="T56" s="56"/>
      <c r="U56" s="56"/>
      <c r="V56" s="56"/>
      <c r="W56" s="56"/>
      <c r="X56" s="56"/>
      <c r="Y56" s="56"/>
    </row>
    <row r="57" spans="2:25" ht="15" customHeight="1" thickBot="1">
      <c r="B57" s="66"/>
      <c r="C57" s="68"/>
      <c r="D57" s="68"/>
      <c r="E57" s="68"/>
      <c r="F57" s="68"/>
      <c r="G57" s="69"/>
      <c r="H57" s="47"/>
      <c r="I57" s="47"/>
      <c r="J57" s="47"/>
      <c r="K57" s="47"/>
      <c r="L57" s="47"/>
      <c r="M57" s="47"/>
      <c r="N57" s="47"/>
      <c r="O57" s="47"/>
      <c r="P57" s="47"/>
      <c r="Q57" s="48"/>
      <c r="R57" s="56"/>
      <c r="S57" s="56"/>
      <c r="T57" s="56"/>
      <c r="U57" s="56"/>
      <c r="V57" s="56"/>
      <c r="W57" s="56"/>
      <c r="X57" s="56"/>
      <c r="Y57" s="56"/>
    </row>
    <row r="58" spans="2:25" ht="15" customHeight="1" thickBot="1">
      <c r="C58" s="29"/>
      <c r="D58" s="29"/>
      <c r="E58" s="29"/>
      <c r="F58" s="29"/>
      <c r="G58" s="29"/>
      <c r="H58" s="29"/>
      <c r="I58" s="29"/>
      <c r="J58" s="29"/>
      <c r="K58" s="29"/>
      <c r="L58" s="29"/>
      <c r="M58" s="29"/>
      <c r="N58" s="29"/>
      <c r="O58" s="29"/>
      <c r="P58" s="29"/>
      <c r="Q58" s="29"/>
      <c r="R58" s="56"/>
      <c r="S58" s="56"/>
      <c r="T58" s="56"/>
      <c r="U58" s="56"/>
      <c r="V58" s="56"/>
      <c r="W58" s="56"/>
      <c r="X58" s="56"/>
      <c r="Y58" s="56"/>
    </row>
    <row r="59" spans="2:25" ht="15" customHeight="1">
      <c r="B59" s="64"/>
      <c r="C59" s="49"/>
      <c r="D59" s="49"/>
      <c r="E59" s="49"/>
      <c r="F59" s="49"/>
      <c r="G59" s="49"/>
      <c r="H59" s="49"/>
      <c r="I59" s="49"/>
      <c r="J59" s="49"/>
      <c r="K59" s="49"/>
      <c r="L59" s="49"/>
      <c r="M59" s="49"/>
      <c r="N59" s="49"/>
      <c r="O59" s="49"/>
      <c r="P59" s="49"/>
      <c r="Q59" s="50"/>
      <c r="R59" s="56"/>
      <c r="S59" s="56"/>
      <c r="T59" s="56"/>
      <c r="U59" s="56"/>
      <c r="V59" s="56"/>
      <c r="W59" s="56"/>
      <c r="X59" s="56"/>
      <c r="Y59" s="56"/>
    </row>
    <row r="60" spans="2:25" ht="15" customHeight="1">
      <c r="B60" s="65"/>
      <c r="C60" s="52" t="s">
        <v>62</v>
      </c>
      <c r="D60" s="35"/>
      <c r="E60" s="35"/>
      <c r="F60" s="35"/>
      <c r="G60" s="35"/>
      <c r="H60" s="35"/>
      <c r="I60" s="35"/>
      <c r="J60" s="35"/>
      <c r="K60" s="35"/>
      <c r="L60" s="35"/>
      <c r="M60" s="35"/>
      <c r="N60" s="35"/>
      <c r="O60" s="35"/>
      <c r="P60" s="35"/>
      <c r="Q60" s="46"/>
      <c r="R60" s="56"/>
      <c r="S60" s="56"/>
      <c r="T60" s="56"/>
      <c r="U60" s="56"/>
      <c r="V60" s="56"/>
      <c r="W60" s="56"/>
      <c r="X60" s="56"/>
      <c r="Y60" s="56"/>
    </row>
    <row r="61" spans="2:25" ht="15" customHeight="1">
      <c r="B61" s="65"/>
      <c r="C61" s="35"/>
      <c r="D61" s="35"/>
      <c r="E61" s="35"/>
      <c r="F61" s="35"/>
      <c r="G61" s="35"/>
      <c r="H61" s="35"/>
      <c r="I61" s="35"/>
      <c r="J61" s="35"/>
      <c r="K61" s="35"/>
      <c r="L61" s="35"/>
      <c r="M61" s="35"/>
      <c r="N61" s="35"/>
      <c r="O61" s="35"/>
      <c r="P61" s="35"/>
      <c r="Q61" s="46"/>
      <c r="R61" s="56"/>
      <c r="S61" s="56"/>
      <c r="T61" s="56"/>
      <c r="U61" s="56"/>
      <c r="V61" s="56"/>
      <c r="W61" s="56"/>
      <c r="X61" s="56"/>
      <c r="Y61" s="56"/>
    </row>
    <row r="62" spans="2:25" ht="15" customHeight="1">
      <c r="B62" s="65"/>
      <c r="C62" s="35" t="s">
        <v>63</v>
      </c>
      <c r="D62" s="35"/>
      <c r="E62" s="35"/>
      <c r="F62" s="35"/>
      <c r="G62" s="35"/>
      <c r="H62" s="35"/>
      <c r="I62" s="35"/>
      <c r="J62" s="35"/>
      <c r="K62" s="35"/>
      <c r="L62" s="35"/>
      <c r="M62" s="35"/>
      <c r="N62" s="35"/>
      <c r="O62" s="35"/>
      <c r="P62" s="35"/>
      <c r="Q62" s="46"/>
      <c r="R62" s="56"/>
      <c r="S62" s="56"/>
      <c r="T62" s="56"/>
      <c r="U62" s="56"/>
      <c r="V62" s="56"/>
      <c r="W62" s="56"/>
      <c r="X62" s="56"/>
      <c r="Y62" s="56"/>
    </row>
    <row r="63" spans="2:25" ht="15" customHeight="1">
      <c r="B63" s="65"/>
      <c r="C63" s="70"/>
      <c r="D63" s="70"/>
      <c r="E63" s="70"/>
      <c r="F63" s="70"/>
      <c r="G63" s="70"/>
      <c r="H63" s="70"/>
      <c r="I63" s="70"/>
      <c r="J63" s="35"/>
      <c r="K63" s="35"/>
      <c r="L63" s="35"/>
      <c r="M63" s="35"/>
      <c r="N63" s="35"/>
      <c r="O63" s="35"/>
      <c r="P63" s="35"/>
      <c r="Q63" s="46"/>
      <c r="R63" s="56"/>
      <c r="S63" s="56"/>
      <c r="T63" s="56"/>
      <c r="U63" s="56"/>
      <c r="V63" s="56"/>
      <c r="W63" s="56"/>
      <c r="X63" s="56"/>
      <c r="Y63" s="56"/>
    </row>
    <row r="64" spans="2:25" ht="60" customHeight="1">
      <c r="B64" s="65"/>
      <c r="C64" s="70"/>
      <c r="D64" s="70"/>
      <c r="E64" s="70"/>
      <c r="F64" s="70"/>
      <c r="G64" s="70"/>
      <c r="H64" s="70"/>
      <c r="I64" s="70"/>
      <c r="J64" s="31"/>
      <c r="K64" s="71"/>
      <c r="L64" s="107" t="s">
        <v>64</v>
      </c>
      <c r="M64" s="104" t="s">
        <v>65</v>
      </c>
      <c r="N64" s="107" t="s">
        <v>66</v>
      </c>
      <c r="O64" s="31"/>
      <c r="P64" s="35"/>
      <c r="Q64" s="46"/>
      <c r="R64" s="56"/>
      <c r="S64" s="56"/>
      <c r="T64" s="56"/>
      <c r="U64" s="56"/>
      <c r="V64" s="56"/>
      <c r="W64" s="56"/>
      <c r="X64" s="56"/>
      <c r="Y64" s="56"/>
    </row>
    <row r="65" spans="2:25" ht="15" customHeight="1">
      <c r="B65" s="65"/>
      <c r="C65" s="70"/>
      <c r="D65" s="70"/>
      <c r="E65" s="70"/>
      <c r="F65" s="70"/>
      <c r="G65" s="70"/>
      <c r="H65" s="70"/>
      <c r="I65" s="70"/>
      <c r="J65" s="31"/>
      <c r="K65" s="71"/>
      <c r="L65" s="92">
        <v>-60</v>
      </c>
      <c r="M65" s="74">
        <f>IF(ISBLANK(L65),"",L65+$V$4)</f>
        <v>-60</v>
      </c>
      <c r="N65" s="92">
        <v>0</v>
      </c>
      <c r="O65" s="31"/>
      <c r="P65" s="35"/>
      <c r="Q65" s="46"/>
      <c r="R65" s="56"/>
      <c r="S65" s="56"/>
      <c r="T65" s="56"/>
      <c r="U65" s="56"/>
      <c r="V65" s="56"/>
      <c r="W65" s="56"/>
      <c r="X65" s="56"/>
      <c r="Y65" s="56"/>
    </row>
    <row r="66" spans="2:25" ht="15" customHeight="1">
      <c r="B66" s="65"/>
      <c r="C66" s="70"/>
      <c r="D66" s="70"/>
      <c r="E66" s="70"/>
      <c r="F66" s="70"/>
      <c r="G66" s="70"/>
      <c r="H66" s="70"/>
      <c r="I66" s="70"/>
      <c r="J66" s="31"/>
      <c r="K66" s="71"/>
      <c r="L66" s="92">
        <v>-60</v>
      </c>
      <c r="M66" s="74">
        <f t="shared" ref="M66:M78" si="0">IF(ISBLANK(L66),"",L66+$V$4)</f>
        <v>-60</v>
      </c>
      <c r="N66" s="92">
        <v>40</v>
      </c>
      <c r="O66" s="31"/>
      <c r="P66" s="35"/>
      <c r="Q66" s="46"/>
      <c r="R66" s="56"/>
      <c r="S66" s="56"/>
      <c r="T66" s="56"/>
      <c r="U66" s="56"/>
      <c r="V66" s="56"/>
      <c r="W66" s="56"/>
      <c r="X66" s="56"/>
      <c r="Y66" s="56"/>
    </row>
    <row r="67" spans="2:25" ht="15" customHeight="1">
      <c r="B67" s="65"/>
      <c r="C67" s="70"/>
      <c r="D67" s="70"/>
      <c r="E67" s="70"/>
      <c r="F67" s="70"/>
      <c r="G67" s="70"/>
      <c r="H67" s="70"/>
      <c r="I67" s="70"/>
      <c r="J67" s="31"/>
      <c r="K67" s="71"/>
      <c r="L67" s="92">
        <v>-30</v>
      </c>
      <c r="M67" s="74">
        <f t="shared" si="0"/>
        <v>-30</v>
      </c>
      <c r="N67" s="92">
        <v>40</v>
      </c>
      <c r="O67" s="31"/>
      <c r="P67" s="35"/>
      <c r="Q67" s="46"/>
      <c r="R67" s="56"/>
      <c r="S67" s="56"/>
      <c r="T67" s="56"/>
      <c r="U67" s="56"/>
      <c r="V67" s="56"/>
      <c r="W67" s="56"/>
      <c r="X67" s="56"/>
      <c r="Y67" s="56"/>
    </row>
    <row r="68" spans="2:25" ht="15" customHeight="1">
      <c r="B68" s="65"/>
      <c r="C68" s="70"/>
      <c r="D68" s="70"/>
      <c r="E68" s="70"/>
      <c r="F68" s="70"/>
      <c r="G68" s="70"/>
      <c r="H68" s="70"/>
      <c r="I68" s="70"/>
      <c r="J68" s="31"/>
      <c r="K68" s="71"/>
      <c r="L68" s="92">
        <v>-30</v>
      </c>
      <c r="M68" s="74">
        <f t="shared" si="0"/>
        <v>-30</v>
      </c>
      <c r="N68" s="92">
        <v>0</v>
      </c>
      <c r="O68" s="31"/>
      <c r="P68" s="35"/>
      <c r="Q68" s="46"/>
      <c r="R68" s="56"/>
      <c r="S68" s="56"/>
      <c r="T68" s="56"/>
      <c r="U68" s="56"/>
      <c r="V68" s="56"/>
      <c r="W68" s="56"/>
      <c r="X68" s="56"/>
      <c r="Y68" s="56"/>
    </row>
    <row r="69" spans="2:25" ht="15" customHeight="1">
      <c r="B69" s="65"/>
      <c r="C69" s="70"/>
      <c r="D69" s="70"/>
      <c r="E69" s="70"/>
      <c r="F69" s="70"/>
      <c r="G69" s="70"/>
      <c r="H69" s="70"/>
      <c r="I69" s="70"/>
      <c r="J69" s="31"/>
      <c r="K69" s="71"/>
      <c r="L69" s="92">
        <v>30</v>
      </c>
      <c r="M69" s="74">
        <f t="shared" si="0"/>
        <v>30</v>
      </c>
      <c r="N69" s="92">
        <v>0</v>
      </c>
      <c r="O69" s="31"/>
      <c r="P69" s="35"/>
      <c r="Q69" s="46"/>
      <c r="R69" s="56"/>
      <c r="S69" s="56"/>
      <c r="T69" s="56"/>
      <c r="U69" s="56"/>
      <c r="V69" s="56"/>
      <c r="W69" s="56"/>
      <c r="X69" s="56"/>
      <c r="Y69" s="56"/>
    </row>
    <row r="70" spans="2:25" ht="15" customHeight="1">
      <c r="B70" s="65"/>
      <c r="C70" s="70"/>
      <c r="D70" s="70"/>
      <c r="E70" s="70"/>
      <c r="F70" s="70"/>
      <c r="G70" s="70"/>
      <c r="H70" s="70"/>
      <c r="I70" s="70"/>
      <c r="J70" s="31"/>
      <c r="K70" s="71"/>
      <c r="L70" s="92">
        <v>30</v>
      </c>
      <c r="M70" s="74">
        <f t="shared" si="0"/>
        <v>30</v>
      </c>
      <c r="N70" s="92">
        <v>20</v>
      </c>
      <c r="O70" s="31"/>
      <c r="P70" s="35"/>
      <c r="Q70" s="46"/>
      <c r="R70" s="56"/>
      <c r="S70" s="56"/>
      <c r="T70" s="56"/>
      <c r="U70" s="56"/>
      <c r="V70" s="56"/>
      <c r="W70" s="56"/>
      <c r="X70" s="56"/>
      <c r="Y70" s="56"/>
    </row>
    <row r="71" spans="2:25" ht="15" customHeight="1">
      <c r="B71" s="65"/>
      <c r="C71" s="70"/>
      <c r="D71" s="70"/>
      <c r="E71" s="70"/>
      <c r="F71" s="70"/>
      <c r="G71" s="70"/>
      <c r="H71" s="70"/>
      <c r="I71" s="70"/>
      <c r="J71" s="31"/>
      <c r="K71" s="71"/>
      <c r="L71" s="92">
        <v>60</v>
      </c>
      <c r="M71" s="74">
        <f t="shared" si="0"/>
        <v>60</v>
      </c>
      <c r="N71" s="92">
        <v>20</v>
      </c>
      <c r="O71" s="31"/>
      <c r="P71" s="35"/>
      <c r="Q71" s="46"/>
      <c r="R71" s="56"/>
      <c r="S71" s="56"/>
      <c r="T71" s="56"/>
      <c r="U71" s="56"/>
      <c r="V71" s="56"/>
      <c r="W71" s="56"/>
      <c r="X71" s="56"/>
      <c r="Y71" s="56"/>
    </row>
    <row r="72" spans="2:25" ht="15" customHeight="1">
      <c r="B72" s="65"/>
      <c r="C72" s="70"/>
      <c r="D72" s="70"/>
      <c r="E72" s="70"/>
      <c r="F72" s="70"/>
      <c r="G72" s="70"/>
      <c r="H72" s="70"/>
      <c r="I72" s="70"/>
      <c r="J72" s="31"/>
      <c r="K72" s="71"/>
      <c r="L72" s="92">
        <v>60</v>
      </c>
      <c r="M72" s="74">
        <f t="shared" si="0"/>
        <v>60</v>
      </c>
      <c r="N72" s="92">
        <v>0</v>
      </c>
      <c r="O72" s="31"/>
      <c r="P72" s="35"/>
      <c r="Q72" s="46"/>
      <c r="R72" s="56"/>
      <c r="S72" s="56"/>
      <c r="T72" s="56"/>
      <c r="U72" s="56"/>
      <c r="V72" s="56"/>
      <c r="W72" s="56"/>
      <c r="X72" s="56"/>
      <c r="Y72" s="56"/>
    </row>
    <row r="73" spans="2:25" ht="15" customHeight="1">
      <c r="B73" s="65"/>
      <c r="C73" s="70"/>
      <c r="D73" s="70"/>
      <c r="E73" s="70"/>
      <c r="F73" s="70"/>
      <c r="G73" s="70"/>
      <c r="H73" s="70"/>
      <c r="I73" s="70"/>
      <c r="J73" s="31"/>
      <c r="K73" s="71"/>
      <c r="L73" s="92"/>
      <c r="M73" s="74" t="str">
        <f t="shared" si="0"/>
        <v/>
      </c>
      <c r="N73" s="92"/>
      <c r="O73" s="31"/>
      <c r="P73" s="35"/>
      <c r="Q73" s="46"/>
      <c r="R73" s="56"/>
      <c r="S73" s="56"/>
      <c r="T73" s="56"/>
      <c r="U73" s="56"/>
      <c r="V73" s="56"/>
      <c r="W73" s="56"/>
      <c r="X73" s="56"/>
      <c r="Y73" s="56"/>
    </row>
    <row r="74" spans="2:25" ht="15" customHeight="1">
      <c r="B74" s="65"/>
      <c r="C74" s="70"/>
      <c r="D74" s="70"/>
      <c r="E74" s="70"/>
      <c r="F74" s="70"/>
      <c r="G74" s="70"/>
      <c r="H74" s="70"/>
      <c r="I74" s="70"/>
      <c r="J74" s="31"/>
      <c r="K74" s="71"/>
      <c r="L74" s="92"/>
      <c r="M74" s="74" t="str">
        <f t="shared" si="0"/>
        <v/>
      </c>
      <c r="N74" s="92"/>
      <c r="O74" s="31"/>
      <c r="P74" s="35"/>
      <c r="Q74" s="46"/>
      <c r="R74" s="56"/>
      <c r="S74" s="56"/>
      <c r="T74" s="56"/>
      <c r="U74" s="56"/>
      <c r="V74" s="56"/>
      <c r="W74" s="56"/>
      <c r="X74" s="56"/>
      <c r="Y74" s="56"/>
    </row>
    <row r="75" spans="2:25" ht="15" customHeight="1">
      <c r="B75" s="65"/>
      <c r="C75" s="70"/>
      <c r="D75" s="70"/>
      <c r="E75" s="70"/>
      <c r="F75" s="70"/>
      <c r="G75" s="70"/>
      <c r="H75" s="70"/>
      <c r="I75" s="70"/>
      <c r="J75" s="31"/>
      <c r="K75" s="71"/>
      <c r="L75" s="92"/>
      <c r="M75" s="74" t="str">
        <f t="shared" si="0"/>
        <v/>
      </c>
      <c r="N75" s="92"/>
      <c r="O75" s="31"/>
      <c r="P75" s="35"/>
      <c r="Q75" s="46"/>
      <c r="R75" s="56"/>
      <c r="S75" s="56"/>
      <c r="T75" s="56"/>
      <c r="U75" s="56"/>
      <c r="V75" s="56"/>
      <c r="W75" s="56"/>
      <c r="X75" s="56"/>
      <c r="Y75" s="56"/>
    </row>
    <row r="76" spans="2:25" ht="15" customHeight="1">
      <c r="B76" s="65"/>
      <c r="C76" s="70"/>
      <c r="D76" s="70"/>
      <c r="E76" s="70"/>
      <c r="F76" s="70"/>
      <c r="G76" s="70"/>
      <c r="H76" s="70"/>
      <c r="I76" s="70"/>
      <c r="J76" s="31"/>
      <c r="K76" s="71"/>
      <c r="L76" s="92"/>
      <c r="M76" s="74" t="str">
        <f t="shared" si="0"/>
        <v/>
      </c>
      <c r="N76" s="92"/>
      <c r="O76" s="31"/>
      <c r="P76" s="35"/>
      <c r="Q76" s="46"/>
      <c r="R76" s="56"/>
      <c r="S76" s="56"/>
      <c r="T76" s="56"/>
      <c r="U76" s="56"/>
      <c r="V76" s="56"/>
      <c r="W76" s="56"/>
      <c r="X76" s="56"/>
      <c r="Y76" s="56"/>
    </row>
    <row r="77" spans="2:25" ht="15" customHeight="1">
      <c r="B77" s="65"/>
      <c r="C77" s="70"/>
      <c r="D77" s="70"/>
      <c r="E77" s="70"/>
      <c r="F77" s="70"/>
      <c r="G77" s="70"/>
      <c r="H77" s="70"/>
      <c r="I77" s="70"/>
      <c r="J77" s="31"/>
      <c r="K77" s="71"/>
      <c r="L77" s="92"/>
      <c r="M77" s="74" t="str">
        <f t="shared" si="0"/>
        <v/>
      </c>
      <c r="N77" s="92"/>
      <c r="O77" s="31"/>
      <c r="P77" s="35"/>
      <c r="Q77" s="46"/>
      <c r="R77" s="56"/>
      <c r="S77" s="56"/>
      <c r="T77" s="56"/>
      <c r="U77" s="56"/>
      <c r="V77" s="56"/>
      <c r="W77" s="56"/>
      <c r="X77" s="56"/>
      <c r="Y77" s="56"/>
    </row>
    <row r="78" spans="2:25" ht="15" customHeight="1">
      <c r="B78" s="65"/>
      <c r="C78" s="70"/>
      <c r="D78" s="70"/>
      <c r="E78" s="70"/>
      <c r="F78" s="70"/>
      <c r="G78" s="70"/>
      <c r="H78" s="70"/>
      <c r="I78" s="70"/>
      <c r="J78" s="31"/>
      <c r="K78" s="71"/>
      <c r="L78" s="92"/>
      <c r="M78" s="74" t="str">
        <f t="shared" si="0"/>
        <v/>
      </c>
      <c r="N78" s="92"/>
      <c r="O78" s="31"/>
      <c r="P78" s="35"/>
      <c r="Q78" s="46"/>
      <c r="R78" s="56"/>
      <c r="S78" s="56"/>
      <c r="T78" s="56"/>
      <c r="U78" s="56"/>
      <c r="V78" s="56"/>
      <c r="W78" s="56"/>
      <c r="X78" s="56"/>
      <c r="Y78" s="56"/>
    </row>
    <row r="79" spans="2:25" ht="15" customHeight="1">
      <c r="B79" s="65"/>
      <c r="C79" s="35" t="s">
        <v>67</v>
      </c>
      <c r="D79" s="35"/>
      <c r="E79" s="35"/>
      <c r="F79" s="35"/>
      <c r="G79" s="35"/>
      <c r="H79" s="35"/>
      <c r="I79" s="35"/>
      <c r="J79" s="35"/>
      <c r="K79" s="35"/>
      <c r="L79" s="35"/>
      <c r="M79" s="35"/>
      <c r="N79" s="35"/>
      <c r="O79" s="35"/>
      <c r="P79" s="35"/>
      <c r="Q79" s="46"/>
      <c r="R79" s="56"/>
      <c r="S79" s="56"/>
      <c r="T79" s="56"/>
      <c r="U79" s="56"/>
      <c r="V79" s="56"/>
      <c r="W79" s="56"/>
      <c r="X79" s="56"/>
      <c r="Y79" s="56"/>
    </row>
    <row r="80" spans="2:25" ht="15" customHeight="1">
      <c r="B80" s="65"/>
      <c r="C80" s="35"/>
      <c r="D80" s="35"/>
      <c r="E80" s="35"/>
      <c r="F80" s="35"/>
      <c r="G80" s="35"/>
      <c r="H80" s="35"/>
      <c r="I80" s="35"/>
      <c r="J80" s="35"/>
      <c r="K80" s="35"/>
      <c r="L80" s="35"/>
      <c r="M80" s="35"/>
      <c r="N80" s="35"/>
      <c r="O80" s="35"/>
      <c r="P80" s="35"/>
      <c r="Q80" s="46"/>
      <c r="R80" s="56"/>
      <c r="S80" s="56"/>
      <c r="T80" s="56"/>
      <c r="U80" s="56"/>
      <c r="V80" s="56"/>
      <c r="W80" s="56"/>
      <c r="X80" s="56"/>
      <c r="Y80" s="56"/>
    </row>
    <row r="81" spans="2:25" ht="15" customHeight="1">
      <c r="B81" s="65"/>
      <c r="C81" s="106"/>
      <c r="D81" s="106"/>
      <c r="E81" s="106"/>
      <c r="F81" s="106"/>
      <c r="G81" s="106"/>
      <c r="H81" s="106"/>
      <c r="I81" s="106"/>
      <c r="J81" s="106"/>
      <c r="K81" s="106"/>
      <c r="L81" s="106"/>
      <c r="M81" s="35"/>
      <c r="N81" s="35"/>
      <c r="O81" s="35"/>
      <c r="P81" s="35"/>
      <c r="Q81" s="46"/>
      <c r="R81" s="56"/>
      <c r="S81" s="56"/>
      <c r="T81" s="56"/>
      <c r="U81" s="56"/>
      <c r="V81" s="56"/>
      <c r="W81" s="56"/>
      <c r="X81" s="56"/>
      <c r="Y81" s="56"/>
    </row>
    <row r="82" spans="2:25" ht="15" customHeight="1">
      <c r="B82" s="65"/>
      <c r="C82" s="106"/>
      <c r="D82" s="106"/>
      <c r="E82" s="106"/>
      <c r="F82" s="106"/>
      <c r="G82" s="106"/>
      <c r="H82" s="106"/>
      <c r="I82" s="106"/>
      <c r="J82" s="106"/>
      <c r="K82" s="106"/>
      <c r="L82" s="106"/>
      <c r="M82" s="35"/>
      <c r="N82" s="35"/>
      <c r="O82" s="35"/>
      <c r="P82" s="35"/>
      <c r="Q82" s="46"/>
      <c r="R82" s="56"/>
      <c r="S82" s="56"/>
      <c r="T82" s="56"/>
      <c r="U82" s="56"/>
      <c r="V82" s="56"/>
      <c r="W82" s="56"/>
      <c r="X82" s="56"/>
      <c r="Y82" s="56"/>
    </row>
    <row r="83" spans="2:25" ht="15" customHeight="1">
      <c r="B83" s="65"/>
      <c r="C83" s="106"/>
      <c r="D83" s="106"/>
      <c r="E83" s="106"/>
      <c r="F83" s="106"/>
      <c r="G83" s="106"/>
      <c r="H83" s="106"/>
      <c r="I83" s="106"/>
      <c r="J83" s="106"/>
      <c r="K83" s="106"/>
      <c r="L83" s="106"/>
      <c r="M83" s="35"/>
      <c r="N83" s="35"/>
      <c r="O83" s="35"/>
      <c r="P83" s="35"/>
      <c r="Q83" s="46"/>
      <c r="R83" s="56"/>
      <c r="S83" s="56"/>
      <c r="T83" s="56"/>
      <c r="U83" s="56"/>
      <c r="V83" s="56"/>
      <c r="W83" s="56"/>
      <c r="X83" s="56"/>
      <c r="Y83" s="56"/>
    </row>
    <row r="84" spans="2:25" ht="15" customHeight="1">
      <c r="B84" s="65"/>
      <c r="C84" s="106"/>
      <c r="D84" s="106"/>
      <c r="E84" s="106"/>
      <c r="F84" s="106"/>
      <c r="G84" s="106"/>
      <c r="H84" s="106"/>
      <c r="I84" s="106"/>
      <c r="J84" s="106"/>
      <c r="K84" s="106"/>
      <c r="L84" s="106"/>
      <c r="M84" s="35"/>
      <c r="N84" s="35"/>
      <c r="O84" s="35"/>
      <c r="P84" s="35"/>
      <c r="Q84" s="46"/>
      <c r="R84" s="56"/>
      <c r="S84" s="56"/>
      <c r="T84" s="56"/>
      <c r="U84" s="56"/>
      <c r="V84" s="56"/>
      <c r="W84" s="56"/>
      <c r="X84" s="56"/>
      <c r="Y84" s="56"/>
    </row>
    <row r="85" spans="2:25" ht="15" customHeight="1">
      <c r="B85" s="65"/>
      <c r="C85" s="106"/>
      <c r="D85" s="106"/>
      <c r="E85" s="106"/>
      <c r="F85" s="106"/>
      <c r="G85" s="106"/>
      <c r="H85" s="106"/>
      <c r="I85" s="106"/>
      <c r="J85" s="106"/>
      <c r="K85" s="106"/>
      <c r="L85" s="106"/>
      <c r="M85" s="35"/>
      <c r="N85" s="35"/>
      <c r="O85" s="35"/>
      <c r="P85" s="35"/>
      <c r="Q85" s="46"/>
      <c r="R85" s="56"/>
      <c r="S85" s="56"/>
      <c r="T85" s="56"/>
      <c r="U85" s="56"/>
      <c r="V85" s="56"/>
      <c r="W85" s="56"/>
      <c r="X85" s="56"/>
      <c r="Y85" s="56"/>
    </row>
    <row r="86" spans="2:25" ht="15" customHeight="1">
      <c r="B86" s="65"/>
      <c r="C86" s="106"/>
      <c r="D86" s="106"/>
      <c r="E86" s="106"/>
      <c r="F86" s="106"/>
      <c r="G86" s="106"/>
      <c r="H86" s="106"/>
      <c r="I86" s="106"/>
      <c r="J86" s="106"/>
      <c r="K86" s="106"/>
      <c r="L86" s="106"/>
      <c r="M86" s="35"/>
      <c r="N86" s="35"/>
      <c r="O86" s="35"/>
      <c r="P86" s="35"/>
      <c r="Q86" s="46"/>
      <c r="R86" s="56"/>
      <c r="S86" s="56"/>
      <c r="T86" s="56"/>
      <c r="U86" s="56"/>
      <c r="V86" s="56"/>
      <c r="W86" s="56"/>
      <c r="X86" s="56"/>
      <c r="Y86" s="56"/>
    </row>
    <row r="87" spans="2:25" ht="15" customHeight="1">
      <c r="B87" s="65"/>
      <c r="C87" s="106"/>
      <c r="D87" s="106"/>
      <c r="E87" s="106"/>
      <c r="F87" s="106"/>
      <c r="G87" s="106"/>
      <c r="H87" s="106"/>
      <c r="I87" s="106"/>
      <c r="J87" s="106"/>
      <c r="K87" s="106"/>
      <c r="L87" s="106"/>
      <c r="M87" s="35"/>
      <c r="N87" s="35"/>
      <c r="O87" s="35"/>
      <c r="P87" s="35"/>
      <c r="Q87" s="46"/>
      <c r="R87" s="56"/>
      <c r="S87" s="56"/>
      <c r="T87" s="56"/>
      <c r="U87" s="56"/>
      <c r="V87" s="56"/>
      <c r="W87" s="56"/>
      <c r="X87" s="56"/>
      <c r="Y87" s="56"/>
    </row>
    <row r="88" spans="2:25" ht="15" customHeight="1">
      <c r="B88" s="65"/>
      <c r="C88" s="106"/>
      <c r="D88" s="106"/>
      <c r="E88" s="106"/>
      <c r="F88" s="106"/>
      <c r="G88" s="106"/>
      <c r="H88" s="106"/>
      <c r="I88" s="106"/>
      <c r="J88" s="106"/>
      <c r="K88" s="106"/>
      <c r="L88" s="106"/>
      <c r="M88" s="35"/>
      <c r="N88" s="35"/>
      <c r="O88" s="35"/>
      <c r="P88" s="35"/>
      <c r="Q88" s="46"/>
      <c r="R88" s="56"/>
      <c r="S88" s="56"/>
      <c r="T88" s="56"/>
      <c r="U88" s="56"/>
      <c r="V88" s="56"/>
      <c r="W88" s="56"/>
      <c r="X88" s="56"/>
      <c r="Y88" s="56"/>
    </row>
    <row r="89" spans="2:25" ht="15" customHeight="1">
      <c r="B89" s="65"/>
      <c r="C89" s="106"/>
      <c r="D89" s="106"/>
      <c r="E89" s="106"/>
      <c r="F89" s="106"/>
      <c r="G89" s="106"/>
      <c r="H89" s="106"/>
      <c r="I89" s="106"/>
      <c r="J89" s="106"/>
      <c r="K89" s="106"/>
      <c r="L89" s="106"/>
      <c r="M89" s="35"/>
      <c r="N89" s="35"/>
      <c r="O89" s="35"/>
      <c r="P89" s="35"/>
      <c r="Q89" s="46"/>
      <c r="R89" s="56"/>
      <c r="S89" s="56"/>
      <c r="T89" s="56"/>
      <c r="U89" s="56"/>
      <c r="V89" s="56"/>
      <c r="W89" s="56"/>
      <c r="X89" s="56"/>
      <c r="Y89" s="56"/>
    </row>
    <row r="90" spans="2:25" ht="15" customHeight="1">
      <c r="B90" s="65"/>
      <c r="C90" s="106"/>
      <c r="D90" s="106"/>
      <c r="E90" s="106"/>
      <c r="F90" s="106"/>
      <c r="G90" s="106"/>
      <c r="H90" s="106"/>
      <c r="I90" s="106"/>
      <c r="J90" s="106"/>
      <c r="K90" s="106"/>
      <c r="L90" s="106"/>
      <c r="M90" s="35"/>
      <c r="N90" s="35"/>
      <c r="O90" s="35"/>
      <c r="P90" s="35"/>
      <c r="Q90" s="46"/>
      <c r="R90" s="56"/>
      <c r="S90" s="56"/>
      <c r="T90" s="56"/>
      <c r="U90" s="56"/>
      <c r="V90" s="56"/>
      <c r="W90" s="56"/>
      <c r="X90" s="56"/>
      <c r="Y90" s="56"/>
    </row>
    <row r="91" spans="2:25" ht="15" customHeight="1">
      <c r="B91" s="65"/>
      <c r="C91" s="106"/>
      <c r="D91" s="106"/>
      <c r="E91" s="106"/>
      <c r="F91" s="106"/>
      <c r="G91" s="106"/>
      <c r="H91" s="106"/>
      <c r="I91" s="106"/>
      <c r="J91" s="106"/>
      <c r="K91" s="106"/>
      <c r="L91" s="106"/>
      <c r="M91" s="35"/>
      <c r="N91" s="35"/>
      <c r="O91" s="35"/>
      <c r="P91" s="35"/>
      <c r="Q91" s="46"/>
      <c r="R91" s="56"/>
      <c r="S91" s="56"/>
      <c r="T91" s="56"/>
      <c r="U91" s="56"/>
      <c r="V91" s="56"/>
      <c r="W91" s="56"/>
      <c r="X91" s="56"/>
      <c r="Y91" s="56"/>
    </row>
    <row r="92" spans="2:25" ht="15" customHeight="1">
      <c r="B92" s="65"/>
      <c r="C92" s="106"/>
      <c r="D92" s="106"/>
      <c r="E92" s="106"/>
      <c r="F92" s="106"/>
      <c r="G92" s="106"/>
      <c r="H92" s="106"/>
      <c r="I92" s="106"/>
      <c r="J92" s="106"/>
      <c r="K92" s="106"/>
      <c r="L92" s="106"/>
      <c r="M92" s="35"/>
      <c r="N92" s="35"/>
      <c r="O92" s="35"/>
      <c r="P92" s="35"/>
      <c r="Q92" s="46"/>
      <c r="R92" s="56"/>
      <c r="S92" s="56"/>
      <c r="T92" s="56"/>
      <c r="U92" s="56"/>
      <c r="V92" s="56"/>
      <c r="W92" s="56"/>
      <c r="X92" s="56"/>
      <c r="Y92" s="56"/>
    </row>
    <row r="93" spans="2:25" ht="15" customHeight="1">
      <c r="B93" s="65"/>
      <c r="C93" s="106"/>
      <c r="D93" s="106"/>
      <c r="E93" s="106"/>
      <c r="F93" s="106"/>
      <c r="G93" s="106"/>
      <c r="H93" s="106"/>
      <c r="I93" s="106"/>
      <c r="J93" s="106"/>
      <c r="K93" s="106"/>
      <c r="L93" s="106"/>
      <c r="M93" s="35"/>
      <c r="N93" s="35"/>
      <c r="O93" s="35"/>
      <c r="P93" s="35"/>
      <c r="Q93" s="46"/>
      <c r="R93" s="56"/>
      <c r="S93" s="56"/>
      <c r="T93" s="56"/>
      <c r="U93" s="56"/>
      <c r="V93" s="56"/>
      <c r="W93" s="56"/>
      <c r="X93" s="56"/>
      <c r="Y93" s="56"/>
    </row>
    <row r="94" spans="2:25" ht="15" customHeight="1">
      <c r="B94" s="65"/>
      <c r="C94" s="106"/>
      <c r="D94" s="106"/>
      <c r="E94" s="106"/>
      <c r="F94" s="106"/>
      <c r="G94" s="106"/>
      <c r="H94" s="106"/>
      <c r="I94" s="106"/>
      <c r="J94" s="106"/>
      <c r="K94" s="106"/>
      <c r="L94" s="106"/>
      <c r="M94" s="35"/>
      <c r="N94" s="35"/>
      <c r="O94" s="35"/>
      <c r="P94" s="35"/>
      <c r="Q94" s="46"/>
      <c r="R94" s="56"/>
      <c r="S94" s="56"/>
      <c r="T94" s="56"/>
      <c r="U94" s="56"/>
      <c r="V94" s="56"/>
      <c r="W94" s="56"/>
      <c r="X94" s="56"/>
      <c r="Y94" s="56"/>
    </row>
    <row r="95" spans="2:25" ht="15" customHeight="1">
      <c r="B95" s="65"/>
      <c r="C95" s="106"/>
      <c r="D95" s="106"/>
      <c r="E95" s="106"/>
      <c r="F95" s="106"/>
      <c r="G95" s="106"/>
      <c r="H95" s="106"/>
      <c r="I95" s="106"/>
      <c r="J95" s="106"/>
      <c r="K95" s="106"/>
      <c r="L95" s="106"/>
      <c r="M95" s="35"/>
      <c r="N95" s="35"/>
      <c r="O95" s="35"/>
      <c r="P95" s="35"/>
      <c r="Q95" s="46"/>
      <c r="R95" s="56"/>
      <c r="S95" s="56"/>
      <c r="T95" s="56"/>
      <c r="U95" s="56"/>
      <c r="V95" s="56"/>
      <c r="W95" s="56"/>
      <c r="X95" s="56"/>
      <c r="Y95" s="56"/>
    </row>
    <row r="96" spans="2:25" ht="15" customHeight="1">
      <c r="B96" s="65"/>
      <c r="C96" s="106"/>
      <c r="D96" s="106"/>
      <c r="E96" s="106"/>
      <c r="F96" s="106"/>
      <c r="G96" s="106"/>
      <c r="H96" s="106"/>
      <c r="I96" s="106"/>
      <c r="J96" s="106"/>
      <c r="K96" s="106"/>
      <c r="L96" s="106"/>
      <c r="M96" s="35"/>
      <c r="N96" s="35"/>
      <c r="O96" s="35"/>
      <c r="P96" s="35"/>
      <c r="Q96" s="46"/>
      <c r="R96" s="56"/>
      <c r="S96" s="56"/>
      <c r="T96" s="56"/>
      <c r="U96" s="56"/>
      <c r="V96" s="56"/>
      <c r="W96" s="56"/>
      <c r="X96" s="56"/>
      <c r="Y96" s="56"/>
    </row>
    <row r="97" spans="2:26" ht="15" customHeight="1">
      <c r="B97" s="65"/>
      <c r="C97" s="106"/>
      <c r="D97" s="106"/>
      <c r="E97" s="106"/>
      <c r="F97" s="106"/>
      <c r="G97" s="106"/>
      <c r="H97" s="106"/>
      <c r="I97" s="106"/>
      <c r="J97" s="106"/>
      <c r="K97" s="106"/>
      <c r="L97" s="106"/>
      <c r="M97" s="35"/>
      <c r="N97" s="35"/>
      <c r="O97" s="35"/>
      <c r="P97" s="35"/>
      <c r="Q97" s="46"/>
      <c r="R97" s="56"/>
      <c r="S97" s="56"/>
      <c r="T97" s="56"/>
      <c r="U97" s="56"/>
      <c r="V97" s="56"/>
      <c r="W97" s="56"/>
      <c r="X97" s="56"/>
      <c r="Y97" s="56"/>
    </row>
    <row r="98" spans="2:26" ht="15" customHeight="1">
      <c r="B98" s="65"/>
      <c r="C98" s="106"/>
      <c r="D98" s="106"/>
      <c r="E98" s="106"/>
      <c r="F98" s="106"/>
      <c r="G98" s="106"/>
      <c r="H98" s="106"/>
      <c r="I98" s="106"/>
      <c r="J98" s="106"/>
      <c r="K98" s="106"/>
      <c r="L98" s="106"/>
      <c r="M98" s="35"/>
      <c r="N98" s="35"/>
      <c r="O98" s="35"/>
      <c r="P98" s="35"/>
      <c r="Q98" s="46"/>
      <c r="R98" s="56"/>
      <c r="S98" s="56"/>
      <c r="T98" s="56"/>
      <c r="U98" s="56"/>
      <c r="V98" s="56"/>
      <c r="W98" s="56"/>
      <c r="X98" s="56"/>
      <c r="Y98" s="56"/>
    </row>
    <row r="99" spans="2:26" ht="15" customHeight="1">
      <c r="B99" s="65"/>
      <c r="C99" s="106"/>
      <c r="D99" s="106"/>
      <c r="E99" s="106"/>
      <c r="F99" s="106"/>
      <c r="G99" s="106"/>
      <c r="H99" s="106"/>
      <c r="I99" s="106"/>
      <c r="J99" s="106"/>
      <c r="K99" s="106"/>
      <c r="L99" s="106"/>
      <c r="M99" s="35"/>
      <c r="N99" s="35"/>
      <c r="O99" s="35"/>
      <c r="P99" s="35"/>
      <c r="Q99" s="46"/>
      <c r="R99" s="56"/>
      <c r="S99" s="56"/>
      <c r="T99" s="56"/>
      <c r="U99" s="56"/>
      <c r="V99" s="56"/>
      <c r="W99" s="56"/>
      <c r="X99" s="56"/>
      <c r="Y99" s="56"/>
    </row>
    <row r="100" spans="2:26" ht="15" customHeight="1">
      <c r="B100" s="65"/>
      <c r="C100" s="106"/>
      <c r="D100" s="106"/>
      <c r="E100" s="106"/>
      <c r="F100" s="106"/>
      <c r="G100" s="106"/>
      <c r="H100" s="106"/>
      <c r="I100" s="106"/>
      <c r="J100" s="106"/>
      <c r="K100" s="106"/>
      <c r="L100" s="106"/>
      <c r="M100" s="35"/>
      <c r="N100" s="35"/>
      <c r="O100" s="35"/>
      <c r="P100" s="35"/>
      <c r="Q100" s="46"/>
      <c r="R100" s="56"/>
      <c r="S100" s="56"/>
      <c r="T100" s="56"/>
      <c r="U100" s="56"/>
      <c r="V100" s="56"/>
      <c r="W100" s="56"/>
      <c r="X100" s="56"/>
      <c r="Y100" s="56"/>
    </row>
    <row r="101" spans="2:26" ht="15" customHeight="1">
      <c r="B101" s="65"/>
      <c r="C101" s="106"/>
      <c r="D101" s="106"/>
      <c r="E101" s="106"/>
      <c r="F101" s="106"/>
      <c r="G101" s="106"/>
      <c r="H101" s="106"/>
      <c r="I101" s="106"/>
      <c r="J101" s="106"/>
      <c r="K101" s="106"/>
      <c r="L101" s="106"/>
      <c r="M101" s="35"/>
      <c r="N101" s="35"/>
      <c r="O101" s="35"/>
      <c r="P101" s="35"/>
      <c r="Q101" s="46"/>
      <c r="R101" s="56"/>
      <c r="S101" s="56"/>
      <c r="T101" s="56"/>
      <c r="U101" s="56"/>
      <c r="V101" s="56"/>
      <c r="W101" s="56"/>
      <c r="X101" s="56"/>
      <c r="Y101" s="56"/>
    </row>
    <row r="102" spans="2:26" ht="15" customHeight="1">
      <c r="B102" s="65"/>
      <c r="C102" s="106"/>
      <c r="D102" s="106"/>
      <c r="E102" s="106"/>
      <c r="F102" s="106"/>
      <c r="G102" s="106"/>
      <c r="H102" s="106"/>
      <c r="I102" s="106"/>
      <c r="J102" s="106"/>
      <c r="K102" s="106"/>
      <c r="L102" s="106"/>
      <c r="M102" s="35"/>
      <c r="N102" s="35"/>
      <c r="O102" s="35"/>
      <c r="P102" s="35"/>
      <c r="Q102" s="46"/>
      <c r="R102" s="56"/>
      <c r="S102" s="56"/>
      <c r="T102" s="56"/>
      <c r="U102" s="56"/>
      <c r="V102" s="56"/>
      <c r="W102" s="56"/>
      <c r="X102" s="56"/>
      <c r="Y102" s="56"/>
    </row>
    <row r="103" spans="2:26" ht="15" customHeight="1">
      <c r="B103" s="65"/>
      <c r="C103" s="106"/>
      <c r="D103" s="106"/>
      <c r="E103" s="106"/>
      <c r="F103" s="106"/>
      <c r="G103" s="106"/>
      <c r="H103" s="106"/>
      <c r="I103" s="106"/>
      <c r="J103" s="106"/>
      <c r="K103" s="106"/>
      <c r="L103" s="106"/>
      <c r="M103" s="35"/>
      <c r="N103" s="35"/>
      <c r="O103" s="35"/>
      <c r="P103" s="35"/>
      <c r="Q103" s="46"/>
      <c r="R103" s="56"/>
      <c r="S103" s="56"/>
      <c r="T103" s="56"/>
      <c r="U103" s="56"/>
      <c r="V103" s="56"/>
      <c r="W103" s="56"/>
      <c r="X103" s="56"/>
      <c r="Y103" s="56"/>
    </row>
    <row r="104" spans="2:26" ht="15" customHeight="1">
      <c r="B104" s="65"/>
      <c r="C104" s="106"/>
      <c r="D104" s="106"/>
      <c r="E104" s="106"/>
      <c r="F104" s="106"/>
      <c r="G104" s="106"/>
      <c r="H104" s="106"/>
      <c r="I104" s="106"/>
      <c r="J104" s="106"/>
      <c r="K104" s="106"/>
      <c r="L104" s="106"/>
      <c r="M104" s="35"/>
      <c r="N104" s="35"/>
      <c r="O104" s="35"/>
      <c r="P104" s="35"/>
      <c r="Q104" s="46"/>
      <c r="R104" s="56"/>
      <c r="S104" s="56"/>
      <c r="T104" s="56"/>
      <c r="U104" s="56"/>
      <c r="V104" s="56"/>
      <c r="W104" s="56"/>
      <c r="X104" s="56"/>
      <c r="Y104" s="56"/>
    </row>
    <row r="105" spans="2:26" ht="15" customHeight="1">
      <c r="B105" s="65"/>
      <c r="C105" s="35"/>
      <c r="D105" s="35"/>
      <c r="E105" s="35"/>
      <c r="F105" s="35"/>
      <c r="G105" s="35"/>
      <c r="H105" s="35"/>
      <c r="I105" s="35"/>
      <c r="J105" s="35"/>
      <c r="K105" s="35"/>
      <c r="L105" s="35"/>
      <c r="M105" s="35"/>
      <c r="N105" s="35"/>
      <c r="O105" s="35"/>
      <c r="P105" s="35"/>
      <c r="Q105" s="46"/>
      <c r="R105" s="56"/>
      <c r="S105" s="56"/>
      <c r="T105" s="56"/>
      <c r="U105" s="56"/>
      <c r="V105" s="56"/>
      <c r="W105" s="56"/>
      <c r="X105" s="56"/>
      <c r="Y105" s="56"/>
    </row>
    <row r="106" spans="2:26" ht="15" customHeight="1">
      <c r="B106" s="65"/>
      <c r="C106" s="35" t="s">
        <v>68</v>
      </c>
      <c r="D106" s="35"/>
      <c r="E106" s="35"/>
      <c r="F106" s="35"/>
      <c r="G106" s="35"/>
      <c r="H106" s="35"/>
      <c r="I106" s="35"/>
      <c r="J106" s="35"/>
      <c r="K106" s="35"/>
      <c r="L106" s="35"/>
      <c r="M106" s="35"/>
      <c r="N106" s="35"/>
      <c r="O106" s="35"/>
      <c r="P106" s="35"/>
      <c r="Q106" s="46"/>
      <c r="R106" s="56"/>
      <c r="S106" s="56"/>
      <c r="T106" s="56"/>
      <c r="U106" s="56"/>
      <c r="V106" s="56"/>
      <c r="W106" s="56"/>
      <c r="X106" s="56"/>
      <c r="Y106" s="56"/>
    </row>
    <row r="107" spans="2:26" ht="15" customHeight="1">
      <c r="B107" s="65"/>
      <c r="C107" s="35"/>
      <c r="D107" s="35"/>
      <c r="E107" s="35"/>
      <c r="F107" s="35"/>
      <c r="G107" s="35"/>
      <c r="H107" s="35"/>
      <c r="I107" s="35"/>
      <c r="J107" s="35"/>
      <c r="K107" s="35"/>
      <c r="L107" s="35"/>
      <c r="M107" s="35"/>
      <c r="N107" s="35"/>
      <c r="O107" s="35"/>
      <c r="P107" s="35"/>
      <c r="Q107" s="46"/>
      <c r="R107" s="56"/>
      <c r="S107" s="56"/>
      <c r="T107" s="56"/>
      <c r="U107" s="56"/>
      <c r="V107" s="56"/>
      <c r="W107" s="56"/>
      <c r="X107" s="56"/>
      <c r="Y107" s="56"/>
    </row>
    <row r="108" spans="2:26" ht="30" customHeight="1">
      <c r="B108" s="65"/>
      <c r="C108" s="35"/>
      <c r="D108" s="154" t="s">
        <v>70</v>
      </c>
      <c r="E108" s="154"/>
      <c r="F108" s="104" t="s">
        <v>71</v>
      </c>
      <c r="G108" s="35"/>
      <c r="H108" s="35"/>
      <c r="I108" s="35"/>
      <c r="J108" s="35"/>
      <c r="K108" s="35"/>
      <c r="L108" s="35"/>
      <c r="M108" s="35"/>
      <c r="N108" s="35"/>
      <c r="O108" s="35"/>
      <c r="P108" s="35"/>
      <c r="Q108" s="46"/>
      <c r="R108" s="29"/>
      <c r="S108" s="56"/>
      <c r="T108" s="56"/>
      <c r="U108" s="56"/>
      <c r="V108" s="56"/>
      <c r="W108" s="56"/>
      <c r="X108" s="56"/>
      <c r="Y108" s="56"/>
      <c r="Z108" s="56"/>
    </row>
    <row r="109" spans="2:26" ht="15" customHeight="1">
      <c r="B109" s="65"/>
      <c r="C109" s="35"/>
      <c r="D109" s="92" t="s">
        <v>11</v>
      </c>
      <c r="E109" s="105">
        <v>9</v>
      </c>
      <c r="F109" s="74">
        <v>0.25</v>
      </c>
      <c r="G109" s="35"/>
      <c r="H109" s="35"/>
      <c r="I109" s="35"/>
      <c r="J109" s="35"/>
      <c r="K109" s="35"/>
      <c r="L109" s="35"/>
      <c r="M109" s="35"/>
      <c r="N109" s="35"/>
      <c r="O109" s="35"/>
      <c r="P109" s="35"/>
      <c r="Q109" s="46"/>
      <c r="R109" s="29"/>
      <c r="S109" s="56"/>
      <c r="T109" s="56"/>
      <c r="U109" s="56"/>
      <c r="V109" s="56"/>
      <c r="W109" s="56"/>
      <c r="X109" s="56"/>
      <c r="Y109" s="56"/>
      <c r="Z109" s="56"/>
    </row>
    <row r="110" spans="2:26" ht="15" customHeight="1">
      <c r="B110" s="65"/>
      <c r="C110" s="35"/>
      <c r="D110" s="92" t="s">
        <v>11</v>
      </c>
      <c r="E110" s="105">
        <v>7</v>
      </c>
      <c r="F110" s="74">
        <v>1</v>
      </c>
      <c r="G110" s="35"/>
      <c r="H110" s="35"/>
      <c r="I110" s="35"/>
      <c r="J110" s="35"/>
      <c r="K110" s="35"/>
      <c r="L110" s="35"/>
      <c r="M110" s="35"/>
      <c r="N110" s="35"/>
      <c r="O110" s="35"/>
      <c r="P110" s="35"/>
      <c r="Q110" s="46"/>
      <c r="R110" s="29"/>
      <c r="S110" s="56"/>
      <c r="T110" s="56"/>
      <c r="U110" s="56"/>
      <c r="V110" s="56"/>
      <c r="W110" s="56"/>
      <c r="X110" s="56"/>
      <c r="Y110" s="56"/>
      <c r="Z110" s="56"/>
    </row>
    <row r="111" spans="2:26" ht="15" customHeight="1">
      <c r="B111" s="65"/>
      <c r="C111" s="35"/>
      <c r="D111" s="92" t="s">
        <v>12</v>
      </c>
      <c r="E111" s="105">
        <v>7</v>
      </c>
      <c r="F111" s="74">
        <v>0.5</v>
      </c>
      <c r="G111" s="35"/>
      <c r="H111" s="35"/>
      <c r="I111" s="35"/>
      <c r="J111" s="35"/>
      <c r="K111" s="35"/>
      <c r="L111" s="35"/>
      <c r="M111" s="35"/>
      <c r="N111" s="35"/>
      <c r="O111" s="35"/>
      <c r="P111" s="35"/>
      <c r="Q111" s="46"/>
      <c r="R111" s="29"/>
      <c r="S111" s="56"/>
      <c r="T111" s="56"/>
      <c r="U111" s="56"/>
      <c r="V111" s="56"/>
      <c r="W111" s="56"/>
      <c r="X111" s="56"/>
      <c r="Y111" s="56"/>
      <c r="Z111" s="56"/>
    </row>
    <row r="112" spans="2:26" ht="15" customHeight="1">
      <c r="B112" s="65"/>
      <c r="C112" s="35"/>
      <c r="D112" s="92" t="s">
        <v>11</v>
      </c>
      <c r="E112" s="105">
        <v>5</v>
      </c>
      <c r="F112" s="74">
        <v>1</v>
      </c>
      <c r="G112" s="35"/>
      <c r="H112" s="35"/>
      <c r="I112" s="35"/>
      <c r="J112" s="35"/>
      <c r="K112" s="35"/>
      <c r="L112" s="35"/>
      <c r="M112" s="35"/>
      <c r="N112" s="35"/>
      <c r="O112" s="35"/>
      <c r="P112" s="35"/>
      <c r="Q112" s="46"/>
      <c r="R112" s="29"/>
      <c r="S112" s="56"/>
      <c r="T112" s="56"/>
      <c r="U112" s="56"/>
      <c r="V112" s="56"/>
      <c r="W112" s="56"/>
      <c r="X112" s="56"/>
      <c r="Y112" s="56"/>
      <c r="Z112" s="56"/>
    </row>
    <row r="113" spans="2:74" ht="15" customHeight="1">
      <c r="B113" s="65"/>
      <c r="C113" s="35"/>
      <c r="D113" s="92" t="s">
        <v>12</v>
      </c>
      <c r="E113" s="105">
        <v>5</v>
      </c>
      <c r="F113" s="74">
        <v>1</v>
      </c>
      <c r="G113" s="35"/>
      <c r="H113" s="35"/>
      <c r="I113" s="35"/>
      <c r="J113" s="35"/>
      <c r="K113" s="35"/>
      <c r="L113" s="35"/>
      <c r="M113" s="35"/>
      <c r="N113" s="35"/>
      <c r="O113" s="35"/>
      <c r="P113" s="35"/>
      <c r="Q113" s="46"/>
      <c r="R113" s="29"/>
      <c r="S113" s="56"/>
      <c r="T113" s="56"/>
      <c r="U113" s="56"/>
      <c r="V113" s="56"/>
      <c r="W113" s="56"/>
      <c r="X113" s="56"/>
      <c r="Y113" s="56"/>
      <c r="Z113" s="56"/>
    </row>
    <row r="114" spans="2:74" ht="15" customHeight="1">
      <c r="B114" s="65"/>
      <c r="C114" s="35"/>
      <c r="D114" s="92" t="s">
        <v>13</v>
      </c>
      <c r="E114" s="105">
        <v>5</v>
      </c>
      <c r="F114" s="74">
        <v>0.25</v>
      </c>
      <c r="G114" s="35"/>
      <c r="H114" s="35"/>
      <c r="I114" s="35"/>
      <c r="J114" s="35"/>
      <c r="K114" s="35"/>
      <c r="L114" s="35"/>
      <c r="M114" s="35"/>
      <c r="N114" s="35"/>
      <c r="O114" s="35"/>
      <c r="P114" s="35"/>
      <c r="Q114" s="46"/>
      <c r="R114" s="29"/>
      <c r="S114" s="56"/>
      <c r="T114" s="56"/>
      <c r="U114" s="56"/>
      <c r="V114" s="56"/>
      <c r="W114" s="56"/>
      <c r="X114" s="56"/>
      <c r="Y114" s="56"/>
      <c r="Z114" s="56"/>
    </row>
    <row r="115" spans="2:74" ht="15" customHeight="1">
      <c r="B115" s="65"/>
      <c r="C115" s="35"/>
      <c r="D115" s="92" t="s">
        <v>12</v>
      </c>
      <c r="E115" s="105">
        <v>3</v>
      </c>
      <c r="F115" s="74">
        <v>0.25</v>
      </c>
      <c r="G115" s="35"/>
      <c r="H115" s="35"/>
      <c r="I115" s="35"/>
      <c r="J115" s="35"/>
      <c r="K115" s="35"/>
      <c r="L115" s="35"/>
      <c r="M115" s="35"/>
      <c r="N115" s="35"/>
      <c r="O115" s="35"/>
      <c r="P115" s="35"/>
      <c r="Q115" s="46"/>
      <c r="R115" s="29"/>
      <c r="S115" s="56"/>
      <c r="T115" s="56"/>
      <c r="U115" s="56"/>
      <c r="V115" s="56"/>
      <c r="W115" s="56"/>
      <c r="X115" s="56"/>
      <c r="Y115" s="56"/>
      <c r="Z115" s="56"/>
    </row>
    <row r="116" spans="2:74" ht="15" customHeight="1">
      <c r="B116" s="65"/>
      <c r="C116" s="35"/>
      <c r="D116" s="92" t="s">
        <v>11</v>
      </c>
      <c r="E116" s="105">
        <v>3</v>
      </c>
      <c r="F116" s="74">
        <v>0.25</v>
      </c>
      <c r="G116" s="35"/>
      <c r="H116" s="35"/>
      <c r="I116" s="35"/>
      <c r="J116" s="35"/>
      <c r="K116" s="35"/>
      <c r="L116" s="35"/>
      <c r="M116" s="35"/>
      <c r="N116" s="35"/>
      <c r="O116" s="35"/>
      <c r="P116" s="35"/>
      <c r="Q116" s="46"/>
      <c r="R116" s="29"/>
      <c r="S116" s="56"/>
      <c r="T116" s="56"/>
      <c r="U116" s="56"/>
      <c r="V116" s="56"/>
      <c r="W116" s="56"/>
      <c r="X116" s="56"/>
      <c r="Y116" s="56"/>
      <c r="Z116" s="56"/>
    </row>
    <row r="117" spans="2:74" ht="15" customHeight="1">
      <c r="B117" s="65"/>
      <c r="C117" s="35"/>
      <c r="D117" s="92" t="s">
        <v>11</v>
      </c>
      <c r="E117" s="105">
        <v>6</v>
      </c>
      <c r="F117" s="74">
        <v>0.25</v>
      </c>
      <c r="G117" s="35"/>
      <c r="H117" s="35"/>
      <c r="I117" s="35"/>
      <c r="J117" s="35"/>
      <c r="K117" s="35"/>
      <c r="L117" s="35"/>
      <c r="M117" s="35"/>
      <c r="N117" s="35"/>
      <c r="O117" s="35"/>
      <c r="P117" s="35"/>
      <c r="Q117" s="46"/>
      <c r="R117" s="29"/>
      <c r="S117" s="56"/>
      <c r="T117" s="56"/>
      <c r="U117" s="56"/>
      <c r="V117" s="56"/>
      <c r="W117" s="56"/>
      <c r="X117" s="56"/>
      <c r="Y117" s="56"/>
      <c r="Z117" s="56"/>
    </row>
    <row r="118" spans="2:74" ht="15" customHeight="1">
      <c r="B118" s="65"/>
      <c r="C118" s="35"/>
      <c r="D118" s="92" t="s">
        <v>11</v>
      </c>
      <c r="E118" s="105">
        <v>8</v>
      </c>
      <c r="F118" s="74">
        <v>0.75</v>
      </c>
      <c r="G118" s="35"/>
      <c r="H118" s="35"/>
      <c r="I118" s="35"/>
      <c r="J118" s="35"/>
      <c r="K118" s="35"/>
      <c r="L118" s="35"/>
      <c r="M118" s="35"/>
      <c r="N118" s="35"/>
      <c r="O118" s="35"/>
      <c r="P118" s="35"/>
      <c r="Q118" s="46"/>
      <c r="R118" s="29"/>
      <c r="S118" s="56"/>
      <c r="T118" s="56"/>
      <c r="U118" s="56"/>
      <c r="V118" s="56"/>
      <c r="W118" s="56"/>
      <c r="X118" s="56"/>
      <c r="Y118" s="56"/>
      <c r="Z118" s="56"/>
    </row>
    <row r="119" spans="2:74" ht="15" customHeight="1">
      <c r="B119" s="65"/>
      <c r="C119" s="35"/>
      <c r="D119" s="92" t="s">
        <v>11</v>
      </c>
      <c r="E119" s="105">
        <v>10</v>
      </c>
      <c r="F119" s="74">
        <v>0.25</v>
      </c>
      <c r="G119" s="35"/>
      <c r="H119" s="35"/>
      <c r="I119" s="35"/>
      <c r="J119" s="35"/>
      <c r="K119" s="35"/>
      <c r="L119" s="35"/>
      <c r="M119" s="35"/>
      <c r="N119" s="35"/>
      <c r="O119" s="35"/>
      <c r="P119" s="35"/>
      <c r="Q119" s="46"/>
      <c r="R119" s="29"/>
      <c r="S119" s="56"/>
      <c r="T119" s="56"/>
      <c r="U119" s="56"/>
      <c r="V119" s="56"/>
      <c r="W119" s="56"/>
      <c r="X119" s="56"/>
      <c r="Y119" s="56"/>
      <c r="Z119" s="56"/>
    </row>
    <row r="120" spans="2:74" ht="15" customHeight="1">
      <c r="B120" s="65"/>
      <c r="C120" s="35"/>
      <c r="D120" s="92" t="s">
        <v>12</v>
      </c>
      <c r="E120" s="105">
        <v>8</v>
      </c>
      <c r="F120" s="74">
        <v>0.25</v>
      </c>
      <c r="G120" s="35"/>
      <c r="H120" s="35"/>
      <c r="I120" s="35"/>
      <c r="J120" s="35"/>
      <c r="K120" s="35"/>
      <c r="L120" s="35"/>
      <c r="M120" s="35"/>
      <c r="N120" s="35"/>
      <c r="O120" s="35"/>
      <c r="P120" s="35"/>
      <c r="Q120" s="46"/>
      <c r="R120" s="29"/>
      <c r="S120" s="56"/>
      <c r="T120" s="56"/>
      <c r="U120" s="56"/>
      <c r="V120" s="56"/>
      <c r="W120" s="56"/>
      <c r="X120" s="56"/>
      <c r="Y120" s="56"/>
      <c r="Z120" s="56"/>
    </row>
    <row r="121" spans="2:74" ht="15" customHeight="1">
      <c r="B121" s="65"/>
      <c r="C121" s="35"/>
      <c r="D121" s="92"/>
      <c r="E121" s="105"/>
      <c r="F121" s="74" t="str">
        <f t="shared" ref="F121:F123" si="1">IF(ISBLANK(D121),"",D121+$V$4)</f>
        <v/>
      </c>
      <c r="G121" s="35"/>
      <c r="H121" s="35"/>
      <c r="I121" s="35"/>
      <c r="J121" s="35"/>
      <c r="K121" s="35"/>
      <c r="L121" s="35"/>
      <c r="M121" s="35"/>
      <c r="N121" s="35"/>
      <c r="O121" s="35"/>
      <c r="P121" s="35"/>
      <c r="Q121" s="46"/>
      <c r="R121" s="29"/>
      <c r="S121" s="56"/>
      <c r="T121" s="56"/>
      <c r="U121" s="56"/>
      <c r="V121" s="56"/>
      <c r="W121" s="56"/>
      <c r="X121" s="56"/>
      <c r="Y121" s="56"/>
      <c r="Z121" s="56"/>
    </row>
    <row r="122" spans="2:74" ht="15" customHeight="1">
      <c r="B122" s="65"/>
      <c r="C122" s="35"/>
      <c r="D122" s="92"/>
      <c r="E122" s="105"/>
      <c r="F122" s="74" t="str">
        <f t="shared" si="1"/>
        <v/>
      </c>
      <c r="G122" s="35"/>
      <c r="H122" s="35"/>
      <c r="I122" s="35"/>
      <c r="J122" s="35"/>
      <c r="K122" s="35"/>
      <c r="L122" s="35"/>
      <c r="M122" s="35"/>
      <c r="N122" s="35"/>
      <c r="O122" s="35"/>
      <c r="P122" s="35"/>
      <c r="Q122" s="46"/>
      <c r="R122" s="29"/>
      <c r="S122" s="56"/>
      <c r="T122" s="56"/>
      <c r="U122" s="56"/>
      <c r="V122" s="56"/>
      <c r="W122" s="56"/>
      <c r="X122" s="56"/>
      <c r="Y122" s="56"/>
      <c r="Z122" s="56"/>
    </row>
    <row r="123" spans="2:74" ht="15" customHeight="1">
      <c r="B123" s="65"/>
      <c r="C123" s="35"/>
      <c r="D123" s="92"/>
      <c r="E123" s="105"/>
      <c r="F123" s="74" t="str">
        <f t="shared" si="1"/>
        <v/>
      </c>
      <c r="G123" s="35"/>
      <c r="H123" s="35"/>
      <c r="I123" s="35"/>
      <c r="J123" s="35"/>
      <c r="K123" s="35"/>
      <c r="L123" s="35"/>
      <c r="M123" s="35"/>
      <c r="N123" s="35"/>
      <c r="O123" s="35"/>
      <c r="P123" s="35"/>
      <c r="Q123" s="46"/>
      <c r="R123" s="56"/>
      <c r="S123" s="56"/>
      <c r="T123" s="56"/>
      <c r="U123" s="56"/>
      <c r="V123" s="56"/>
      <c r="W123" s="56"/>
      <c r="X123" s="56"/>
      <c r="Y123" s="56"/>
    </row>
    <row r="124" spans="2:74" ht="15" customHeight="1">
      <c r="B124" s="65"/>
      <c r="C124" s="35"/>
      <c r="D124" s="35"/>
      <c r="E124" s="35"/>
      <c r="F124" s="35"/>
      <c r="G124" s="35"/>
      <c r="H124" s="35"/>
      <c r="I124" s="35"/>
      <c r="J124" s="35"/>
      <c r="K124" s="35"/>
      <c r="L124" s="35"/>
      <c r="M124" s="35"/>
      <c r="N124" s="35"/>
      <c r="O124" s="35"/>
      <c r="P124" s="35"/>
      <c r="Q124" s="46"/>
      <c r="R124" s="56"/>
      <c r="S124" s="56"/>
      <c r="T124" s="56"/>
      <c r="U124" s="56"/>
      <c r="V124" s="56"/>
      <c r="W124" s="56"/>
      <c r="X124" s="56"/>
      <c r="Y124" s="56"/>
    </row>
    <row r="125" spans="2:74" ht="15" customHeight="1">
      <c r="B125" s="65"/>
      <c r="C125" s="35" t="s">
        <v>69</v>
      </c>
      <c r="D125" s="35"/>
      <c r="E125" s="35"/>
      <c r="F125" s="35"/>
      <c r="G125" s="35"/>
      <c r="H125" s="35"/>
      <c r="I125" s="35"/>
      <c r="J125" s="35"/>
      <c r="K125" s="35"/>
      <c r="L125" s="35"/>
      <c r="M125" s="35"/>
      <c r="N125" s="35"/>
      <c r="O125" s="35"/>
      <c r="P125" s="35"/>
      <c r="Q125" s="46"/>
      <c r="R125" s="56"/>
      <c r="S125" s="56"/>
      <c r="T125" s="56"/>
      <c r="U125" s="56"/>
      <c r="V125" s="56"/>
      <c r="W125" s="56"/>
      <c r="X125" s="56"/>
      <c r="Y125" s="56"/>
    </row>
    <row r="126" spans="2:74" ht="15" customHeight="1">
      <c r="B126" s="65"/>
      <c r="C126" s="35"/>
      <c r="D126" s="35"/>
      <c r="E126" s="35"/>
      <c r="F126" s="35"/>
      <c r="G126" s="35"/>
      <c r="H126" s="35"/>
      <c r="I126" s="35"/>
      <c r="J126" s="35"/>
      <c r="K126" s="35"/>
      <c r="L126" s="35"/>
      <c r="M126" s="35"/>
      <c r="N126" s="35"/>
      <c r="O126" s="35"/>
      <c r="P126" s="35"/>
      <c r="Q126" s="46"/>
      <c r="R126" s="56"/>
      <c r="S126" s="56"/>
      <c r="T126" s="56"/>
      <c r="U126" s="56"/>
      <c r="V126" s="56"/>
      <c r="W126" s="56"/>
      <c r="X126" s="56"/>
      <c r="Y126" s="56"/>
    </row>
    <row r="127" spans="2:74" ht="15" customHeight="1">
      <c r="B127" s="65"/>
      <c r="C127" s="31"/>
      <c r="D127" s="31"/>
      <c r="E127" s="31"/>
      <c r="F127" s="31"/>
      <c r="G127" s="31"/>
      <c r="H127" s="31"/>
      <c r="I127" s="31"/>
      <c r="J127" s="31"/>
      <c r="K127" s="31"/>
      <c r="L127" s="31"/>
      <c r="M127" s="31"/>
      <c r="N127" s="31"/>
      <c r="O127" s="31"/>
      <c r="P127" s="31"/>
      <c r="Q127" s="34"/>
    </row>
    <row r="128" spans="2:74" s="61" customFormat="1" ht="30" customHeight="1">
      <c r="B128" s="72"/>
      <c r="C128" s="153" t="s">
        <v>70</v>
      </c>
      <c r="D128" s="153"/>
      <c r="E128" s="108" t="s">
        <v>71</v>
      </c>
      <c r="F128" s="153" t="s">
        <v>72</v>
      </c>
      <c r="G128" s="153"/>
      <c r="H128" s="153"/>
      <c r="I128" s="153"/>
      <c r="J128" s="153" t="s">
        <v>73</v>
      </c>
      <c r="K128" s="153"/>
      <c r="L128" s="153"/>
      <c r="M128" s="153"/>
      <c r="N128" s="153" t="s">
        <v>74</v>
      </c>
      <c r="O128" s="153"/>
      <c r="P128" s="153"/>
      <c r="Q128" s="73"/>
      <c r="R128" s="60"/>
      <c r="S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row>
    <row r="129" spans="2:74" ht="30" customHeight="1" thickBot="1">
      <c r="B129" s="65"/>
      <c r="C129" s="93"/>
      <c r="D129" s="93"/>
      <c r="E129" s="93"/>
      <c r="F129" s="94" t="s">
        <v>15</v>
      </c>
      <c r="G129" s="94" t="s">
        <v>16</v>
      </c>
      <c r="H129" s="94" t="s">
        <v>17</v>
      </c>
      <c r="I129" s="94" t="s">
        <v>18</v>
      </c>
      <c r="J129" s="94" t="s">
        <v>19</v>
      </c>
      <c r="K129" s="94" t="s">
        <v>20</v>
      </c>
      <c r="L129" s="94" t="s">
        <v>21</v>
      </c>
      <c r="M129" s="94" t="s">
        <v>22</v>
      </c>
      <c r="N129" s="94" t="s">
        <v>23</v>
      </c>
      <c r="O129" s="94" t="s">
        <v>24</v>
      </c>
      <c r="P129" s="94" t="s">
        <v>25</v>
      </c>
      <c r="Q129" s="34"/>
      <c r="R129" s="25"/>
      <c r="S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row>
    <row r="130" spans="2:74" ht="15" customHeight="1">
      <c r="B130" s="65"/>
      <c r="C130" s="76" t="str">
        <f t="shared" ref="C130:E146" si="2">IF(D109="","",D109)</f>
        <v>a</v>
      </c>
      <c r="D130" s="80">
        <f t="shared" si="2"/>
        <v>9</v>
      </c>
      <c r="E130" s="80">
        <f t="shared" si="2"/>
        <v>0.25</v>
      </c>
      <c r="F130" s="76">
        <f t="shared" ref="F130:F147" si="3">IF(OR(C130="",D130=""),"",HLOOKUP(C130,$C$157:$G$171,D130+1,FALSE))</f>
        <v>0.13</v>
      </c>
      <c r="G130" s="76">
        <f t="shared" ref="G130:G147" si="4">IF(OR(D130="",E130=""),"",HLOOKUP(C130,$I$157:$M$171,D130+1,FALSE))</f>
        <v>0.05</v>
      </c>
      <c r="H130" s="76">
        <f t="shared" ref="H130:H147" si="5">IF(OR(E130="",F130=""),"",HLOOKUP(C130,$O$157:$S$171,D130+1,FALSE))</f>
        <v>0.23</v>
      </c>
      <c r="I130" s="76">
        <f t="shared" ref="I130:I147" si="6">IF(OR(F130="",G130=""),"",HLOOKUP(C130,$U$157:$Y$171,D130+1,FALSE))</f>
        <v>0.02</v>
      </c>
      <c r="J130" s="76">
        <f t="shared" ref="J130:J147" si="7">IF(OR(G130="",H130=""),"",HLOOKUP(C130,$C$176:$G$190,D130+1,FALSE))</f>
        <v>0.56000000000000005</v>
      </c>
      <c r="K130" s="76">
        <f t="shared" ref="K130:K147" si="8">IF(OR(H130="",I130=""),"",HLOOKUP(C130,$I$176:$M$190,D130+1,FALSE))</f>
        <v>0.02</v>
      </c>
      <c r="L130" s="76">
        <f t="shared" ref="L130:L147" si="9">IF(OR(I130="",J130=""),"",HLOOKUP(C130,$O$176:$S$190,D130+1,FALSE))</f>
        <v>0.09</v>
      </c>
      <c r="M130" s="76">
        <f t="shared" ref="M130:M147" si="10">IF(OR(J130="",K130=""),"",HLOOKUP(C130,$U$176:$Y$190,D130+1,FALSE))</f>
        <v>0.21</v>
      </c>
      <c r="N130" s="76">
        <f t="shared" ref="N130:N147" si="11">IF(OR(K130="",L130=""),"",HLOOKUP(C130,$C$195:$G$209,D130+1,FALSE))</f>
        <v>0.43</v>
      </c>
      <c r="O130" s="76">
        <f t="shared" ref="O130:O147" si="12">IF(OR(L130="",M130=""),"",HLOOKUP(C130,$I$195:$M$209,D130+1,FALSE))</f>
        <v>0.27</v>
      </c>
      <c r="P130" s="76">
        <f t="shared" ref="P130:P146" si="13">IF(OR(M130="",N130=""),"",HLOOKUP(C130,$O$195:$S$209,D130+1,FALSE))</f>
        <v>0.55000000000000004</v>
      </c>
      <c r="Q130" s="34"/>
      <c r="R130" s="25"/>
      <c r="S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row>
    <row r="131" spans="2:74" ht="15" customHeight="1">
      <c r="B131" s="65"/>
      <c r="C131" s="77" t="str">
        <f t="shared" si="2"/>
        <v>a</v>
      </c>
      <c r="D131" s="78">
        <f t="shared" si="2"/>
        <v>7</v>
      </c>
      <c r="E131" s="78">
        <f t="shared" si="2"/>
        <v>1</v>
      </c>
      <c r="F131" s="77">
        <f t="shared" si="3"/>
        <v>1</v>
      </c>
      <c r="G131" s="77">
        <f t="shared" si="4"/>
        <v>0.52</v>
      </c>
      <c r="H131" s="77">
        <f t="shared" si="5"/>
        <v>1.66</v>
      </c>
      <c r="I131" s="77">
        <f t="shared" si="6"/>
        <v>0.54</v>
      </c>
      <c r="J131" s="77">
        <f t="shared" si="7"/>
        <v>1.8</v>
      </c>
      <c r="K131" s="77">
        <f t="shared" si="8"/>
        <v>0.02</v>
      </c>
      <c r="L131" s="77">
        <f t="shared" si="9"/>
        <v>0.21</v>
      </c>
      <c r="M131" s="77">
        <f t="shared" si="10"/>
        <v>1.34</v>
      </c>
      <c r="N131" s="77">
        <f t="shared" si="11"/>
        <v>2.42</v>
      </c>
      <c r="O131" s="77">
        <f t="shared" si="12"/>
        <v>1.51</v>
      </c>
      <c r="P131" s="77">
        <f t="shared" si="13"/>
        <v>2.66</v>
      </c>
      <c r="Q131" s="34"/>
      <c r="R131" s="25"/>
      <c r="S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row>
    <row r="132" spans="2:74" ht="15" customHeight="1">
      <c r="B132" s="65"/>
      <c r="C132" s="77" t="str">
        <f t="shared" si="2"/>
        <v>b</v>
      </c>
      <c r="D132" s="78">
        <f t="shared" si="2"/>
        <v>7</v>
      </c>
      <c r="E132" s="78">
        <f t="shared" si="2"/>
        <v>0.5</v>
      </c>
      <c r="F132" s="77">
        <f t="shared" si="3"/>
        <v>0.95</v>
      </c>
      <c r="G132" s="77">
        <f t="shared" si="4"/>
        <v>0.77</v>
      </c>
      <c r="H132" s="77">
        <f t="shared" si="5"/>
        <v>1.06</v>
      </c>
      <c r="I132" s="77">
        <f t="shared" si="6"/>
        <v>0.55000000000000004</v>
      </c>
      <c r="J132" s="77">
        <f t="shared" si="7"/>
        <v>0.04</v>
      </c>
      <c r="K132" s="77">
        <f t="shared" si="8"/>
        <v>0.13</v>
      </c>
      <c r="L132" s="77">
        <f t="shared" si="9"/>
        <v>0.18</v>
      </c>
      <c r="M132" s="77">
        <f t="shared" si="10"/>
        <v>1.28</v>
      </c>
      <c r="N132" s="77">
        <f t="shared" si="11"/>
        <v>1.82</v>
      </c>
      <c r="O132" s="77">
        <f t="shared" si="12"/>
        <v>1.51</v>
      </c>
      <c r="P132" s="77">
        <f t="shared" si="13"/>
        <v>2.19</v>
      </c>
      <c r="Q132" s="34"/>
      <c r="R132" s="25"/>
      <c r="S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row>
    <row r="133" spans="2:74" ht="15" customHeight="1">
      <c r="B133" s="65"/>
      <c r="C133" s="77" t="str">
        <f t="shared" si="2"/>
        <v>a</v>
      </c>
      <c r="D133" s="78">
        <f t="shared" si="2"/>
        <v>5</v>
      </c>
      <c r="E133" s="78">
        <f t="shared" si="2"/>
        <v>1</v>
      </c>
      <c r="F133" s="77">
        <f t="shared" si="3"/>
        <v>1.84</v>
      </c>
      <c r="G133" s="77">
        <f t="shared" si="4"/>
        <v>1.1100000000000001</v>
      </c>
      <c r="H133" s="77">
        <f t="shared" si="5"/>
        <v>2.76</v>
      </c>
      <c r="I133" s="77">
        <f t="shared" si="6"/>
        <v>1.32</v>
      </c>
      <c r="J133" s="77">
        <f t="shared" si="7"/>
        <v>3.06</v>
      </c>
      <c r="K133" s="77">
        <f t="shared" si="8"/>
        <v>0.64</v>
      </c>
      <c r="L133" s="77">
        <f t="shared" si="9"/>
        <v>0.1</v>
      </c>
      <c r="M133" s="77">
        <f t="shared" si="10"/>
        <v>2.17</v>
      </c>
      <c r="N133" s="77">
        <f t="shared" si="11"/>
        <v>3.43</v>
      </c>
      <c r="O133" s="77">
        <f t="shared" si="12"/>
        <v>2.25</v>
      </c>
      <c r="P133" s="77">
        <f t="shared" si="13"/>
        <v>3.36</v>
      </c>
      <c r="Q133" s="34"/>
      <c r="R133" s="25"/>
      <c r="S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row>
    <row r="134" spans="2:74" ht="15" customHeight="1">
      <c r="B134" s="65"/>
      <c r="C134" s="77" t="str">
        <f t="shared" si="2"/>
        <v>b</v>
      </c>
      <c r="D134" s="78">
        <f t="shared" si="2"/>
        <v>5</v>
      </c>
      <c r="E134" s="78">
        <f t="shared" si="2"/>
        <v>1</v>
      </c>
      <c r="F134" s="77">
        <f t="shared" si="3"/>
        <v>1.5</v>
      </c>
      <c r="G134" s="77">
        <f t="shared" si="4"/>
        <v>1.26</v>
      </c>
      <c r="H134" s="77">
        <f t="shared" si="5"/>
        <v>1.62</v>
      </c>
      <c r="I134" s="77">
        <f t="shared" si="6"/>
        <v>1.1200000000000001</v>
      </c>
      <c r="J134" s="77">
        <f t="shared" si="7"/>
        <v>0.55000000000000004</v>
      </c>
      <c r="K134" s="77">
        <f t="shared" si="8"/>
        <v>0.68</v>
      </c>
      <c r="L134" s="77">
        <f t="shared" si="9"/>
        <v>0.11</v>
      </c>
      <c r="M134" s="77">
        <f t="shared" si="10"/>
        <v>1.79</v>
      </c>
      <c r="N134" s="77">
        <f t="shared" si="11"/>
        <v>2.2400000000000002</v>
      </c>
      <c r="O134" s="77">
        <f t="shared" si="12"/>
        <v>1.95</v>
      </c>
      <c r="P134" s="77">
        <f t="shared" si="13"/>
        <v>2.37</v>
      </c>
      <c r="Q134" s="34"/>
      <c r="R134" s="25"/>
      <c r="S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row>
    <row r="135" spans="2:74" ht="15" customHeight="1">
      <c r="B135" s="65"/>
      <c r="C135" s="77" t="str">
        <f t="shared" si="2"/>
        <v>c</v>
      </c>
      <c r="D135" s="78">
        <f t="shared" si="2"/>
        <v>5</v>
      </c>
      <c r="E135" s="78">
        <f t="shared" si="2"/>
        <v>0.25</v>
      </c>
      <c r="F135" s="77">
        <f t="shared" si="3"/>
        <v>1.83</v>
      </c>
      <c r="G135" s="77">
        <f t="shared" si="4"/>
        <v>1.85</v>
      </c>
      <c r="H135" s="77">
        <f t="shared" si="5"/>
        <v>1.43</v>
      </c>
      <c r="I135" s="77">
        <f t="shared" si="6"/>
        <v>1.4</v>
      </c>
      <c r="J135" s="77">
        <f t="shared" si="7"/>
        <v>0.22</v>
      </c>
      <c r="K135" s="77">
        <f t="shared" si="8"/>
        <v>0.97</v>
      </c>
      <c r="L135" s="77">
        <f t="shared" si="9"/>
        <v>0.21</v>
      </c>
      <c r="M135" s="77">
        <f t="shared" si="10"/>
        <v>2.21</v>
      </c>
      <c r="N135" s="77">
        <f t="shared" si="11"/>
        <v>2.2400000000000002</v>
      </c>
      <c r="O135" s="77">
        <f t="shared" si="12"/>
        <v>2.48</v>
      </c>
      <c r="P135" s="77">
        <f t="shared" si="13"/>
        <v>2.56</v>
      </c>
      <c r="Q135" s="34"/>
      <c r="R135" s="25"/>
      <c r="S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row>
    <row r="136" spans="2:74" ht="15" customHeight="1">
      <c r="B136" s="65"/>
      <c r="C136" s="77" t="str">
        <f t="shared" si="2"/>
        <v>b</v>
      </c>
      <c r="D136" s="78">
        <f t="shared" si="2"/>
        <v>3</v>
      </c>
      <c r="E136" s="78">
        <f t="shared" si="2"/>
        <v>0.25</v>
      </c>
      <c r="F136" s="77">
        <f t="shared" si="3"/>
        <v>1.88</v>
      </c>
      <c r="G136" s="77">
        <f t="shared" si="4"/>
        <v>1.6</v>
      </c>
      <c r="H136" s="77">
        <f t="shared" si="5"/>
        <v>2</v>
      </c>
      <c r="I136" s="77">
        <f t="shared" si="6"/>
        <v>1.6</v>
      </c>
      <c r="J136" s="77">
        <f t="shared" si="7"/>
        <v>1.1599999999999999</v>
      </c>
      <c r="K136" s="77">
        <f t="shared" si="8"/>
        <v>1.24</v>
      </c>
      <c r="L136" s="77">
        <f t="shared" si="9"/>
        <v>0.03</v>
      </c>
      <c r="M136" s="77">
        <f t="shared" si="10"/>
        <v>2.0499999999999998</v>
      </c>
      <c r="N136" s="77">
        <f t="shared" si="11"/>
        <v>2.29</v>
      </c>
      <c r="O136" s="77">
        <f t="shared" si="12"/>
        <v>2.08</v>
      </c>
      <c r="P136" s="77">
        <f t="shared" si="13"/>
        <v>2.06</v>
      </c>
      <c r="Q136" s="34"/>
      <c r="R136" s="25"/>
      <c r="S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row>
    <row r="137" spans="2:74" ht="15" customHeight="1">
      <c r="B137" s="65"/>
      <c r="C137" s="77" t="str">
        <f t="shared" si="2"/>
        <v>a</v>
      </c>
      <c r="D137" s="78">
        <f t="shared" si="2"/>
        <v>3</v>
      </c>
      <c r="E137" s="78">
        <f t="shared" si="2"/>
        <v>0.25</v>
      </c>
      <c r="F137" s="77">
        <f t="shared" si="3"/>
        <v>2.7</v>
      </c>
      <c r="G137" s="77">
        <f t="shared" si="4"/>
        <v>1.75</v>
      </c>
      <c r="H137" s="77">
        <f t="shared" si="5"/>
        <v>3.83</v>
      </c>
      <c r="I137" s="77">
        <f t="shared" si="6"/>
        <v>2.2400000000000002</v>
      </c>
      <c r="J137" s="77">
        <f t="shared" si="7"/>
        <v>4.1399999999999997</v>
      </c>
      <c r="K137" s="77">
        <f t="shared" si="8"/>
        <v>1.55</v>
      </c>
      <c r="L137" s="77">
        <f t="shared" si="9"/>
        <v>0.45</v>
      </c>
      <c r="M137" s="77">
        <f t="shared" si="10"/>
        <v>2.9</v>
      </c>
      <c r="N137" s="77">
        <f t="shared" si="11"/>
        <v>4.12</v>
      </c>
      <c r="O137" s="77">
        <f t="shared" si="12"/>
        <v>2.8</v>
      </c>
      <c r="P137" s="77">
        <f t="shared" si="13"/>
        <v>3.49</v>
      </c>
      <c r="Q137" s="34"/>
      <c r="R137" s="25"/>
      <c r="S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row>
    <row r="138" spans="2:74" ht="15" customHeight="1">
      <c r="B138" s="65"/>
      <c r="C138" s="77" t="str">
        <f t="shared" si="2"/>
        <v>a</v>
      </c>
      <c r="D138" s="78">
        <f t="shared" si="2"/>
        <v>6</v>
      </c>
      <c r="E138" s="78">
        <f t="shared" si="2"/>
        <v>0.25</v>
      </c>
      <c r="F138" s="77">
        <f t="shared" si="3"/>
        <v>1.79</v>
      </c>
      <c r="G138" s="77">
        <f t="shared" si="4"/>
        <v>1.0900000000000001</v>
      </c>
      <c r="H138" s="77">
        <f t="shared" si="5"/>
        <v>2.68</v>
      </c>
      <c r="I138" s="77">
        <f t="shared" si="6"/>
        <v>2.14</v>
      </c>
      <c r="J138" s="77">
        <f t="shared" si="7"/>
        <v>4.46</v>
      </c>
      <c r="K138" s="77">
        <f t="shared" si="8"/>
        <v>2.2400000000000002</v>
      </c>
      <c r="L138" s="77">
        <f t="shared" si="9"/>
        <v>3.35</v>
      </c>
      <c r="M138" s="77">
        <f t="shared" si="10"/>
        <v>1.27</v>
      </c>
      <c r="N138" s="77">
        <f t="shared" si="11"/>
        <v>1.24</v>
      </c>
      <c r="O138" s="77">
        <f t="shared" si="12"/>
        <v>0.62</v>
      </c>
      <c r="P138" s="77">
        <f t="shared" si="13"/>
        <v>0.1</v>
      </c>
      <c r="Q138" s="34"/>
      <c r="R138" s="25"/>
      <c r="S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row>
    <row r="139" spans="2:74" ht="15" customHeight="1">
      <c r="B139" s="65"/>
      <c r="C139" s="77" t="str">
        <f t="shared" si="2"/>
        <v>a</v>
      </c>
      <c r="D139" s="78">
        <f t="shared" si="2"/>
        <v>8</v>
      </c>
      <c r="E139" s="78">
        <f t="shared" si="2"/>
        <v>0.75</v>
      </c>
      <c r="F139" s="77">
        <f t="shared" si="3"/>
        <v>0.98</v>
      </c>
      <c r="G139" s="77">
        <f t="shared" si="4"/>
        <v>0.51</v>
      </c>
      <c r="H139" s="77">
        <f t="shared" si="5"/>
        <v>1.62</v>
      </c>
      <c r="I139" s="77">
        <f t="shared" si="6"/>
        <v>1.33</v>
      </c>
      <c r="J139" s="77">
        <f t="shared" si="7"/>
        <v>3.54</v>
      </c>
      <c r="K139" s="77">
        <f t="shared" si="8"/>
        <v>1.51</v>
      </c>
      <c r="L139" s="77">
        <f t="shared" si="9"/>
        <v>2.67</v>
      </c>
      <c r="M139" s="77">
        <f t="shared" si="10"/>
        <v>0.52</v>
      </c>
      <c r="N139" s="77">
        <f t="shared" si="11"/>
        <v>0.4</v>
      </c>
      <c r="O139" s="77">
        <f t="shared" si="12"/>
        <v>0.02</v>
      </c>
      <c r="P139" s="77">
        <f t="shared" si="13"/>
        <v>0.22</v>
      </c>
      <c r="Q139" s="34"/>
      <c r="R139" s="25"/>
      <c r="S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row>
    <row r="140" spans="2:74" ht="15" customHeight="1">
      <c r="B140" s="65"/>
      <c r="C140" s="77" t="str">
        <f t="shared" si="2"/>
        <v>a</v>
      </c>
      <c r="D140" s="78">
        <f t="shared" si="2"/>
        <v>10</v>
      </c>
      <c r="E140" s="78">
        <f t="shared" si="2"/>
        <v>0.25</v>
      </c>
      <c r="F140" s="77">
        <f t="shared" si="3"/>
        <v>0.11</v>
      </c>
      <c r="G140" s="77">
        <f t="shared" si="4"/>
        <v>0.05</v>
      </c>
      <c r="H140" s="77">
        <f t="shared" si="5"/>
        <v>0.19</v>
      </c>
      <c r="I140" s="77">
        <f t="shared" si="6"/>
        <v>0.18</v>
      </c>
      <c r="J140" s="77">
        <f t="shared" si="7"/>
        <v>2.2599999999999998</v>
      </c>
      <c r="K140" s="77">
        <f t="shared" si="8"/>
        <v>0.23</v>
      </c>
      <c r="L140" s="77">
        <f t="shared" si="9"/>
        <v>0.47</v>
      </c>
      <c r="M140" s="77">
        <f t="shared" si="10"/>
        <v>0.02</v>
      </c>
      <c r="N140" s="77">
        <f t="shared" si="11"/>
        <v>0.01</v>
      </c>
      <c r="O140" s="77">
        <f t="shared" si="12"/>
        <v>0.02</v>
      </c>
      <c r="P140" s="77">
        <f t="shared" si="13"/>
        <v>0.08</v>
      </c>
      <c r="Q140" s="34"/>
      <c r="R140" s="25"/>
      <c r="S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row>
    <row r="141" spans="2:74" ht="15" customHeight="1">
      <c r="B141" s="65"/>
      <c r="C141" s="77" t="str">
        <f t="shared" si="2"/>
        <v>b</v>
      </c>
      <c r="D141" s="78">
        <f t="shared" si="2"/>
        <v>8</v>
      </c>
      <c r="E141" s="78">
        <f t="shared" si="2"/>
        <v>0.25</v>
      </c>
      <c r="F141" s="77">
        <f t="shared" si="3"/>
        <v>0.99</v>
      </c>
      <c r="G141" s="77">
        <f t="shared" si="4"/>
        <v>0.82</v>
      </c>
      <c r="H141" s="77">
        <f t="shared" si="5"/>
        <v>1.0900000000000001</v>
      </c>
      <c r="I141" s="77">
        <f t="shared" si="6"/>
        <v>1.36</v>
      </c>
      <c r="J141" s="77">
        <f t="shared" si="7"/>
        <v>1.92</v>
      </c>
      <c r="K141" s="77">
        <f t="shared" si="8"/>
        <v>1.61</v>
      </c>
      <c r="L141" s="77">
        <f t="shared" si="9"/>
        <v>2.35</v>
      </c>
      <c r="M141" s="77">
        <f t="shared" si="10"/>
        <v>0.56999999999999995</v>
      </c>
      <c r="N141" s="77">
        <f t="shared" si="11"/>
        <v>0.03</v>
      </c>
      <c r="O141" s="77">
        <f t="shared" si="12"/>
        <v>0.14000000000000001</v>
      </c>
      <c r="P141" s="77">
        <f t="shared" si="13"/>
        <v>0.18</v>
      </c>
      <c r="Q141" s="34"/>
      <c r="R141" s="25"/>
      <c r="S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row>
    <row r="142" spans="2:74" ht="15" customHeight="1">
      <c r="B142" s="65"/>
      <c r="C142" s="77" t="str">
        <f t="shared" si="2"/>
        <v/>
      </c>
      <c r="D142" s="78" t="str">
        <f t="shared" si="2"/>
        <v/>
      </c>
      <c r="E142" s="78" t="str">
        <f t="shared" si="2"/>
        <v/>
      </c>
      <c r="F142" s="77" t="str">
        <f t="shared" si="3"/>
        <v/>
      </c>
      <c r="G142" s="77" t="str">
        <f t="shared" si="4"/>
        <v/>
      </c>
      <c r="H142" s="77" t="str">
        <f t="shared" si="5"/>
        <v/>
      </c>
      <c r="I142" s="77" t="str">
        <f t="shared" si="6"/>
        <v/>
      </c>
      <c r="J142" s="77" t="str">
        <f t="shared" si="7"/>
        <v/>
      </c>
      <c r="K142" s="77" t="str">
        <f t="shared" si="8"/>
        <v/>
      </c>
      <c r="L142" s="77" t="str">
        <f t="shared" si="9"/>
        <v/>
      </c>
      <c r="M142" s="77" t="str">
        <f t="shared" si="10"/>
        <v/>
      </c>
      <c r="N142" s="77" t="str">
        <f t="shared" si="11"/>
        <v/>
      </c>
      <c r="O142" s="77" t="str">
        <f t="shared" si="12"/>
        <v/>
      </c>
      <c r="P142" s="77" t="str">
        <f t="shared" si="13"/>
        <v/>
      </c>
      <c r="Q142" s="34"/>
      <c r="R142" s="25"/>
      <c r="S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row>
    <row r="143" spans="2:74" ht="15" customHeight="1">
      <c r="B143" s="65"/>
      <c r="C143" s="77" t="str">
        <f t="shared" si="2"/>
        <v/>
      </c>
      <c r="D143" s="78" t="str">
        <f t="shared" si="2"/>
        <v/>
      </c>
      <c r="E143" s="78" t="str">
        <f t="shared" si="2"/>
        <v/>
      </c>
      <c r="F143" s="77" t="str">
        <f t="shared" si="3"/>
        <v/>
      </c>
      <c r="G143" s="77" t="str">
        <f t="shared" si="4"/>
        <v/>
      </c>
      <c r="H143" s="77" t="str">
        <f t="shared" si="5"/>
        <v/>
      </c>
      <c r="I143" s="77" t="str">
        <f t="shared" si="6"/>
        <v/>
      </c>
      <c r="J143" s="77" t="str">
        <f t="shared" si="7"/>
        <v/>
      </c>
      <c r="K143" s="77" t="str">
        <f t="shared" si="8"/>
        <v/>
      </c>
      <c r="L143" s="77" t="str">
        <f t="shared" si="9"/>
        <v/>
      </c>
      <c r="M143" s="77" t="str">
        <f t="shared" si="10"/>
        <v/>
      </c>
      <c r="N143" s="77" t="str">
        <f t="shared" si="11"/>
        <v/>
      </c>
      <c r="O143" s="77" t="str">
        <f t="shared" si="12"/>
        <v/>
      </c>
      <c r="P143" s="77" t="str">
        <f t="shared" si="13"/>
        <v/>
      </c>
      <c r="Q143" s="34"/>
      <c r="R143" s="25"/>
      <c r="S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row>
    <row r="144" spans="2:74" ht="15" customHeight="1">
      <c r="B144" s="65"/>
      <c r="C144" s="77" t="str">
        <f t="shared" si="2"/>
        <v/>
      </c>
      <c r="D144" s="78" t="str">
        <f t="shared" si="2"/>
        <v/>
      </c>
      <c r="E144" s="78" t="str">
        <f t="shared" si="2"/>
        <v/>
      </c>
      <c r="F144" s="77" t="str">
        <f t="shared" si="3"/>
        <v/>
      </c>
      <c r="G144" s="77" t="str">
        <f t="shared" si="4"/>
        <v/>
      </c>
      <c r="H144" s="77" t="str">
        <f t="shared" si="5"/>
        <v/>
      </c>
      <c r="I144" s="77" t="str">
        <f t="shared" si="6"/>
        <v/>
      </c>
      <c r="J144" s="77" t="str">
        <f t="shared" si="7"/>
        <v/>
      </c>
      <c r="K144" s="77" t="str">
        <f t="shared" si="8"/>
        <v/>
      </c>
      <c r="L144" s="77" t="str">
        <f t="shared" si="9"/>
        <v/>
      </c>
      <c r="M144" s="77" t="str">
        <f t="shared" si="10"/>
        <v/>
      </c>
      <c r="N144" s="77" t="str">
        <f t="shared" si="11"/>
        <v/>
      </c>
      <c r="O144" s="77" t="str">
        <f t="shared" si="12"/>
        <v/>
      </c>
      <c r="P144" s="77" t="str">
        <f t="shared" si="13"/>
        <v/>
      </c>
      <c r="Q144" s="34"/>
      <c r="R144" s="25"/>
      <c r="S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row>
    <row r="145" spans="2:74" ht="15" customHeight="1">
      <c r="B145" s="65"/>
      <c r="C145" s="77" t="str">
        <f t="shared" si="2"/>
        <v/>
      </c>
      <c r="D145" s="78" t="str">
        <f t="shared" si="2"/>
        <v/>
      </c>
      <c r="E145" s="78" t="str">
        <f t="shared" si="2"/>
        <v/>
      </c>
      <c r="F145" s="77" t="str">
        <f t="shared" si="3"/>
        <v/>
      </c>
      <c r="G145" s="77" t="str">
        <f t="shared" si="4"/>
        <v/>
      </c>
      <c r="H145" s="77" t="str">
        <f t="shared" si="5"/>
        <v/>
      </c>
      <c r="I145" s="77" t="str">
        <f t="shared" si="6"/>
        <v/>
      </c>
      <c r="J145" s="77" t="str">
        <f t="shared" si="7"/>
        <v/>
      </c>
      <c r="K145" s="77" t="str">
        <f t="shared" si="8"/>
        <v/>
      </c>
      <c r="L145" s="77" t="str">
        <f t="shared" si="9"/>
        <v/>
      </c>
      <c r="M145" s="77" t="str">
        <f t="shared" si="10"/>
        <v/>
      </c>
      <c r="N145" s="77" t="str">
        <f t="shared" si="11"/>
        <v/>
      </c>
      <c r="O145" s="77" t="str">
        <f t="shared" si="12"/>
        <v/>
      </c>
      <c r="P145" s="77" t="str">
        <f t="shared" si="13"/>
        <v/>
      </c>
      <c r="Q145" s="34"/>
      <c r="R145" s="25"/>
      <c r="S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row>
    <row r="146" spans="2:74" ht="15" customHeight="1">
      <c r="B146" s="65"/>
      <c r="C146" s="76" t="str">
        <f t="shared" si="2"/>
        <v/>
      </c>
      <c r="D146" s="78" t="str">
        <f t="shared" si="2"/>
        <v/>
      </c>
      <c r="E146" s="78" t="str">
        <f t="shared" si="2"/>
        <v/>
      </c>
      <c r="F146" s="81" t="str">
        <f t="shared" si="3"/>
        <v/>
      </c>
      <c r="G146" s="77" t="str">
        <f t="shared" si="4"/>
        <v/>
      </c>
      <c r="H146" s="84" t="str">
        <f t="shared" si="5"/>
        <v/>
      </c>
      <c r="I146" s="84" t="str">
        <f t="shared" si="6"/>
        <v/>
      </c>
      <c r="J146" s="84" t="str">
        <f t="shared" si="7"/>
        <v/>
      </c>
      <c r="K146" s="84" t="str">
        <f t="shared" si="8"/>
        <v/>
      </c>
      <c r="L146" s="84" t="str">
        <f t="shared" si="9"/>
        <v/>
      </c>
      <c r="M146" s="84" t="str">
        <f t="shared" si="10"/>
        <v/>
      </c>
      <c r="N146" s="84" t="str">
        <f t="shared" si="11"/>
        <v/>
      </c>
      <c r="O146" s="84" t="str">
        <f t="shared" si="12"/>
        <v/>
      </c>
      <c r="P146" s="84" t="str">
        <f t="shared" si="13"/>
        <v/>
      </c>
      <c r="Q146" s="34"/>
      <c r="R146" s="25"/>
      <c r="S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row>
    <row r="147" spans="2:74" ht="15" customHeight="1" thickBot="1">
      <c r="B147" s="65"/>
      <c r="C147" s="79"/>
      <c r="D147" s="80" t="str">
        <f>IF(E126="","",E126)</f>
        <v/>
      </c>
      <c r="E147" s="80" t="str">
        <f>IF(F126="","",F126)</f>
        <v/>
      </c>
      <c r="F147" s="82" t="str">
        <f t="shared" si="3"/>
        <v/>
      </c>
      <c r="G147" s="88" t="str">
        <f t="shared" si="4"/>
        <v/>
      </c>
      <c r="H147" s="86" t="str">
        <f t="shared" si="5"/>
        <v/>
      </c>
      <c r="I147" s="87" t="str">
        <f t="shared" si="6"/>
        <v/>
      </c>
      <c r="J147" s="86" t="str">
        <f t="shared" si="7"/>
        <v/>
      </c>
      <c r="K147" s="86" t="str">
        <f t="shared" si="8"/>
        <v/>
      </c>
      <c r="L147" s="86" t="str">
        <f t="shared" si="9"/>
        <v/>
      </c>
      <c r="M147" s="86" t="str">
        <f t="shared" si="10"/>
        <v/>
      </c>
      <c r="N147" s="86" t="str">
        <f t="shared" si="11"/>
        <v/>
      </c>
      <c r="O147" s="86" t="str">
        <f t="shared" si="12"/>
        <v/>
      </c>
      <c r="P147" s="85"/>
      <c r="Q147" s="83"/>
      <c r="R147" s="25"/>
      <c r="S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row>
    <row r="148" spans="2:74" ht="15" customHeight="1" thickBot="1">
      <c r="B148" s="65"/>
      <c r="C148" s="148" t="s">
        <v>35</v>
      </c>
      <c r="D148" s="149"/>
      <c r="E148" s="150"/>
      <c r="F148" s="53">
        <f>SUMPRODUCT($E$130:$E$147,F130:F147)</f>
        <v>7.9074999999999989</v>
      </c>
      <c r="G148" s="53">
        <f>SUMPRODUCT($E$130:$E$147,G130:G147)</f>
        <v>5.46</v>
      </c>
      <c r="H148" s="53">
        <f t="shared" ref="H148:P148" si="14">SUMPRODUCT($E$130:$E$147,H130:H147)</f>
        <v>10.647500000000001</v>
      </c>
      <c r="I148" s="53">
        <f t="shared" si="14"/>
        <v>6.4875000000000007</v>
      </c>
      <c r="J148" s="53">
        <f t="shared" si="14"/>
        <v>11.764999999999999</v>
      </c>
      <c r="K148" s="53">
        <f t="shared" si="14"/>
        <v>4.5025000000000004</v>
      </c>
      <c r="L148" s="53">
        <f t="shared" si="14"/>
        <v>4.25</v>
      </c>
      <c r="M148" s="53">
        <f t="shared" si="14"/>
        <v>8.6375000000000028</v>
      </c>
      <c r="N148" s="53">
        <f t="shared" si="14"/>
        <v>11.89</v>
      </c>
      <c r="O148" s="53">
        <f t="shared" si="14"/>
        <v>8.5824999999999996</v>
      </c>
      <c r="P148" s="53">
        <f t="shared" si="14"/>
        <v>11.904999999999999</v>
      </c>
      <c r="Q148" s="34"/>
      <c r="R148" s="25"/>
      <c r="S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row>
    <row r="149" spans="2:74" ht="15" customHeight="1" thickBot="1">
      <c r="B149" s="66"/>
      <c r="C149" s="47"/>
      <c r="D149" s="47"/>
      <c r="E149" s="47"/>
      <c r="F149" s="47"/>
      <c r="G149" s="47"/>
      <c r="H149" s="47"/>
      <c r="I149" s="47"/>
      <c r="J149" s="47"/>
      <c r="K149" s="47"/>
      <c r="L149" s="47"/>
      <c r="M149" s="47"/>
      <c r="N149" s="47"/>
      <c r="O149" s="47"/>
      <c r="P149" s="47"/>
      <c r="Q149" s="40"/>
      <c r="R149" s="25"/>
      <c r="S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row>
    <row r="150" spans="2:74" ht="15" customHeight="1">
      <c r="C150" s="29"/>
      <c r="D150" s="29"/>
      <c r="E150" s="29"/>
      <c r="F150" s="29"/>
      <c r="G150" s="29"/>
      <c r="H150" s="29"/>
      <c r="I150" s="29"/>
      <c r="J150" s="29"/>
      <c r="K150" s="29"/>
      <c r="L150" s="29"/>
      <c r="M150" s="29"/>
      <c r="N150" s="29"/>
      <c r="O150" s="29"/>
      <c r="P150" s="29"/>
      <c r="Q150" s="25"/>
      <c r="R150" s="25"/>
      <c r="S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row>
    <row r="151" spans="2:74" ht="15" customHeight="1">
      <c r="B151" s="63" t="s">
        <v>79</v>
      </c>
      <c r="C151" s="29"/>
      <c r="D151" s="29"/>
      <c r="E151" s="29"/>
      <c r="F151" s="29"/>
      <c r="G151" s="29"/>
      <c r="H151" s="29"/>
      <c r="I151" s="29"/>
      <c r="J151" s="29"/>
      <c r="K151" s="29"/>
      <c r="L151" s="29"/>
      <c r="M151" s="29"/>
      <c r="N151" s="29"/>
      <c r="O151" s="29"/>
      <c r="P151" s="29"/>
      <c r="Q151" s="25"/>
      <c r="R151" s="25"/>
      <c r="S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row>
    <row r="152" spans="2:74" ht="15" customHeight="1">
      <c r="B152" s="62" t="s">
        <v>14</v>
      </c>
      <c r="D152" s="60"/>
      <c r="F152" s="60"/>
      <c r="G152" s="60"/>
      <c r="H152" s="60"/>
      <c r="I152" s="60"/>
      <c r="J152" s="60"/>
      <c r="K152" s="60"/>
      <c r="L152" s="60"/>
      <c r="M152" s="60"/>
      <c r="N152" s="60"/>
      <c r="O152" s="60"/>
      <c r="P152" s="60"/>
      <c r="Q152" s="60"/>
      <c r="R152" s="60"/>
      <c r="S152" s="60"/>
      <c r="T152" s="60"/>
      <c r="U152" s="60"/>
      <c r="V152" s="60"/>
      <c r="W152" s="60"/>
      <c r="X152" s="60"/>
      <c r="Y152" s="60"/>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row>
    <row r="153" spans="2:74" ht="15" customHeight="1">
      <c r="B153" s="62"/>
      <c r="D153" s="60"/>
      <c r="F153" s="60"/>
      <c r="G153" s="60"/>
      <c r="H153" s="60"/>
      <c r="I153" s="60"/>
      <c r="J153" s="60"/>
      <c r="K153" s="60"/>
      <c r="L153" s="60"/>
      <c r="M153" s="60"/>
      <c r="N153" s="60"/>
      <c r="O153" s="60"/>
      <c r="P153" s="60"/>
      <c r="Q153" s="60"/>
      <c r="R153" s="60"/>
      <c r="S153" s="60"/>
      <c r="T153" s="60"/>
      <c r="U153" s="60"/>
      <c r="V153" s="60"/>
      <c r="W153" s="60"/>
      <c r="X153" s="60"/>
      <c r="Y153" s="60"/>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row>
    <row r="154" spans="2:74" ht="15" customHeight="1">
      <c r="C154" s="143" t="s">
        <v>75</v>
      </c>
      <c r="D154" s="143"/>
      <c r="E154" s="143"/>
      <c r="F154" s="144"/>
      <c r="G154" s="89" t="s">
        <v>26</v>
      </c>
      <c r="H154" s="63"/>
      <c r="I154" s="143" t="s">
        <v>75</v>
      </c>
      <c r="J154" s="143"/>
      <c r="K154" s="143"/>
      <c r="L154" s="143"/>
      <c r="M154" s="89" t="s">
        <v>27</v>
      </c>
      <c r="N154" s="63"/>
      <c r="O154" s="143" t="s">
        <v>77</v>
      </c>
      <c r="P154" s="143"/>
      <c r="Q154" s="143"/>
      <c r="R154" s="144"/>
      <c r="S154" s="89" t="s">
        <v>28</v>
      </c>
      <c r="T154" s="63"/>
      <c r="U154" s="143" t="s">
        <v>75</v>
      </c>
      <c r="V154" s="143"/>
      <c r="W154" s="143"/>
      <c r="X154" s="144"/>
      <c r="Y154" s="89" t="s">
        <v>26</v>
      </c>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row>
    <row r="155" spans="2:74" ht="15" customHeight="1">
      <c r="C155" s="143" t="s">
        <v>76</v>
      </c>
      <c r="D155" s="143"/>
      <c r="E155" s="143"/>
      <c r="F155" s="144"/>
      <c r="G155" s="89" t="s">
        <v>27</v>
      </c>
      <c r="H155" s="63"/>
      <c r="I155" s="143" t="s">
        <v>78</v>
      </c>
      <c r="J155" s="143"/>
      <c r="K155" s="143"/>
      <c r="L155" s="143"/>
      <c r="M155" s="89" t="s">
        <v>27</v>
      </c>
      <c r="N155" s="63"/>
      <c r="O155" s="143" t="s">
        <v>78</v>
      </c>
      <c r="P155" s="143"/>
      <c r="Q155" s="143"/>
      <c r="R155" s="144"/>
      <c r="S155" s="89" t="s">
        <v>27</v>
      </c>
      <c r="T155" s="63"/>
      <c r="U155" s="143" t="s">
        <v>78</v>
      </c>
      <c r="V155" s="143"/>
      <c r="W155" s="143"/>
      <c r="X155" s="144"/>
      <c r="Y155" s="89" t="s">
        <v>30</v>
      </c>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row>
    <row r="156" spans="2:74" ht="15" customHeight="1" thickBot="1">
      <c r="C156" s="25"/>
      <c r="D156" s="25"/>
      <c r="E156" s="25"/>
      <c r="F156" s="25"/>
      <c r="G156" s="25"/>
      <c r="H156" s="25"/>
      <c r="I156" s="25"/>
      <c r="J156" s="25"/>
      <c r="K156" s="25"/>
      <c r="L156" s="25"/>
      <c r="M156" s="25"/>
      <c r="N156" s="25"/>
      <c r="O156" s="25"/>
      <c r="P156" s="25"/>
      <c r="Q156" s="25"/>
      <c r="R156" s="25"/>
      <c r="S156" s="25"/>
      <c r="T156" s="25"/>
      <c r="U156" s="59"/>
      <c r="V156" s="59"/>
      <c r="W156" s="59"/>
      <c r="X156" s="59"/>
      <c r="Y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row>
    <row r="157" spans="2:74" ht="15" customHeight="1">
      <c r="C157" s="95"/>
      <c r="D157" s="96" t="s">
        <v>31</v>
      </c>
      <c r="E157" s="96" t="s">
        <v>32</v>
      </c>
      <c r="F157" s="96" t="s">
        <v>33</v>
      </c>
      <c r="G157" s="97" t="s">
        <v>34</v>
      </c>
      <c r="H157" s="25"/>
      <c r="I157" s="95"/>
      <c r="J157" s="96" t="s">
        <v>31</v>
      </c>
      <c r="K157" s="96" t="s">
        <v>32</v>
      </c>
      <c r="L157" s="96" t="s">
        <v>33</v>
      </c>
      <c r="M157" s="97" t="s">
        <v>34</v>
      </c>
      <c r="N157" s="25"/>
      <c r="O157" s="95"/>
      <c r="P157" s="96" t="s">
        <v>31</v>
      </c>
      <c r="Q157" s="96" t="s">
        <v>32</v>
      </c>
      <c r="R157" s="96" t="s">
        <v>33</v>
      </c>
      <c r="S157" s="97" t="s">
        <v>34</v>
      </c>
      <c r="T157" s="25"/>
      <c r="U157" s="95"/>
      <c r="V157" s="96" t="s">
        <v>31</v>
      </c>
      <c r="W157" s="96" t="s">
        <v>32</v>
      </c>
      <c r="X157" s="96" t="s">
        <v>33</v>
      </c>
      <c r="Y157" s="97" t="s">
        <v>34</v>
      </c>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row>
    <row r="158" spans="2:74" ht="15" customHeight="1">
      <c r="C158" s="98">
        <v>1</v>
      </c>
      <c r="D158" s="99">
        <v>3.17</v>
      </c>
      <c r="E158" s="99">
        <v>2.12</v>
      </c>
      <c r="F158" s="99">
        <v>2.4300000000000002</v>
      </c>
      <c r="G158" s="100">
        <v>5.04</v>
      </c>
      <c r="H158" s="25"/>
      <c r="I158" s="98">
        <v>1</v>
      </c>
      <c r="J158" s="99">
        <v>2.1</v>
      </c>
      <c r="K158" s="99">
        <v>1.81</v>
      </c>
      <c r="L158" s="99">
        <v>2.4</v>
      </c>
      <c r="M158" s="100">
        <v>5.78</v>
      </c>
      <c r="N158" s="25"/>
      <c r="O158" s="98">
        <v>1</v>
      </c>
      <c r="P158" s="99">
        <v>4.3600000000000003</v>
      </c>
      <c r="Q158" s="99">
        <v>2.23</v>
      </c>
      <c r="R158" s="99">
        <v>1.98</v>
      </c>
      <c r="S158" s="100">
        <v>2.69</v>
      </c>
      <c r="T158" s="25"/>
      <c r="U158" s="98">
        <v>1</v>
      </c>
      <c r="V158" s="99">
        <v>2.89</v>
      </c>
      <c r="W158" s="99">
        <v>1.98</v>
      </c>
      <c r="X158" s="99">
        <v>2.31</v>
      </c>
      <c r="Y158" s="100">
        <v>4.87</v>
      </c>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row>
    <row r="159" spans="2:74" ht="15" customHeight="1">
      <c r="C159" s="98">
        <v>2</v>
      </c>
      <c r="D159" s="99">
        <v>3.17</v>
      </c>
      <c r="E159" s="99">
        <v>2.12</v>
      </c>
      <c r="F159" s="99">
        <v>2.33</v>
      </c>
      <c r="G159" s="100">
        <v>4.99</v>
      </c>
      <c r="H159" s="25"/>
      <c r="I159" s="98">
        <v>2</v>
      </c>
      <c r="J159" s="99">
        <v>2.11</v>
      </c>
      <c r="K159" s="99">
        <v>1.8</v>
      </c>
      <c r="L159" s="99">
        <v>2.2999999999999998</v>
      </c>
      <c r="M159" s="100">
        <v>5.73</v>
      </c>
      <c r="N159" s="25"/>
      <c r="O159" s="98">
        <v>2</v>
      </c>
      <c r="P159" s="99">
        <v>4.4000000000000004</v>
      </c>
      <c r="Q159" s="99">
        <v>2.23</v>
      </c>
      <c r="R159" s="99">
        <v>1.91</v>
      </c>
      <c r="S159" s="100">
        <v>2.66</v>
      </c>
      <c r="T159" s="25"/>
      <c r="U159" s="98">
        <v>2</v>
      </c>
      <c r="V159" s="99">
        <v>3.16</v>
      </c>
      <c r="W159" s="99">
        <v>2.15</v>
      </c>
      <c r="X159" s="99">
        <v>2.4</v>
      </c>
      <c r="Y159" s="100">
        <v>5.2</v>
      </c>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row>
    <row r="160" spans="2:74" ht="15" customHeight="1">
      <c r="C160" s="98">
        <v>3</v>
      </c>
      <c r="D160" s="99">
        <v>2.7</v>
      </c>
      <c r="E160" s="99">
        <v>1.88</v>
      </c>
      <c r="F160" s="99">
        <v>2.21</v>
      </c>
      <c r="G160" s="100">
        <v>4.67</v>
      </c>
      <c r="H160" s="25"/>
      <c r="I160" s="98">
        <v>3</v>
      </c>
      <c r="J160" s="99">
        <v>1.75</v>
      </c>
      <c r="K160" s="99">
        <v>1.6</v>
      </c>
      <c r="L160" s="99">
        <v>2.2000000000000002</v>
      </c>
      <c r="M160" s="100">
        <v>5.44</v>
      </c>
      <c r="N160" s="25"/>
      <c r="O160" s="98">
        <v>3</v>
      </c>
      <c r="P160" s="99">
        <v>3.83</v>
      </c>
      <c r="Q160" s="99">
        <v>2</v>
      </c>
      <c r="R160" s="99">
        <v>1.77</v>
      </c>
      <c r="S160" s="100">
        <v>2.36</v>
      </c>
      <c r="T160" s="25"/>
      <c r="U160" s="98">
        <v>3</v>
      </c>
      <c r="V160" s="99">
        <v>2.2400000000000002</v>
      </c>
      <c r="W160" s="99">
        <v>1.6</v>
      </c>
      <c r="X160" s="99">
        <v>1.92</v>
      </c>
      <c r="Y160" s="100">
        <v>4.1399999999999997</v>
      </c>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row>
    <row r="161" spans="3:74" ht="15" customHeight="1">
      <c r="C161" s="98">
        <v>4</v>
      </c>
      <c r="D161" s="99">
        <v>2.7</v>
      </c>
      <c r="E161" s="99">
        <v>1.89</v>
      </c>
      <c r="F161" s="99">
        <v>2.0099999999999998</v>
      </c>
      <c r="G161" s="100">
        <v>4.46</v>
      </c>
      <c r="H161" s="25"/>
      <c r="I161" s="98">
        <v>4</v>
      </c>
      <c r="J161" s="99">
        <v>1.75</v>
      </c>
      <c r="K161" s="99">
        <v>1.61</v>
      </c>
      <c r="L161" s="99">
        <v>2</v>
      </c>
      <c r="M161" s="100">
        <v>5.19</v>
      </c>
      <c r="N161" s="25"/>
      <c r="O161" s="98">
        <v>4</v>
      </c>
      <c r="P161" s="99">
        <v>3.82</v>
      </c>
      <c r="Q161" s="99">
        <v>2.0099999999999998</v>
      </c>
      <c r="R161" s="99">
        <v>1.62</v>
      </c>
      <c r="S161" s="100">
        <v>2.2599999999999998</v>
      </c>
      <c r="T161" s="25"/>
      <c r="U161" s="98">
        <v>4</v>
      </c>
      <c r="V161" s="99">
        <v>2.93</v>
      </c>
      <c r="W161" s="99">
        <v>2.08</v>
      </c>
      <c r="X161" s="99">
        <v>2.23</v>
      </c>
      <c r="Y161" s="100">
        <v>5.0199999999999996</v>
      </c>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row>
    <row r="162" spans="3:74" ht="15" customHeight="1">
      <c r="C162" s="98">
        <v>5</v>
      </c>
      <c r="D162" s="99">
        <v>1.84</v>
      </c>
      <c r="E162" s="99">
        <v>1.5</v>
      </c>
      <c r="F162" s="99">
        <v>1.83</v>
      </c>
      <c r="G162" s="100">
        <v>3.87</v>
      </c>
      <c r="H162" s="25"/>
      <c r="I162" s="98">
        <v>5</v>
      </c>
      <c r="J162" s="99">
        <v>1.1100000000000001</v>
      </c>
      <c r="K162" s="99">
        <v>1.26</v>
      </c>
      <c r="L162" s="99">
        <v>1.85</v>
      </c>
      <c r="M162" s="100">
        <v>4.66</v>
      </c>
      <c r="N162" s="25"/>
      <c r="O162" s="98">
        <v>5</v>
      </c>
      <c r="P162" s="99">
        <v>2.76</v>
      </c>
      <c r="Q162" s="99">
        <v>1.62</v>
      </c>
      <c r="R162" s="99">
        <v>1.43</v>
      </c>
      <c r="S162" s="100">
        <v>1.68</v>
      </c>
      <c r="T162" s="25"/>
      <c r="U162" s="98">
        <v>5</v>
      </c>
      <c r="V162" s="99">
        <v>1.32</v>
      </c>
      <c r="W162" s="99">
        <v>1.1200000000000001</v>
      </c>
      <c r="X162" s="99">
        <v>1.4</v>
      </c>
      <c r="Y162" s="100">
        <v>3.06</v>
      </c>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row>
    <row r="163" spans="3:74" ht="15" customHeight="1">
      <c r="C163" s="98">
        <v>6</v>
      </c>
      <c r="D163" s="99">
        <v>1.79</v>
      </c>
      <c r="E163" s="99">
        <v>1.51</v>
      </c>
      <c r="F163" s="99">
        <v>1.65</v>
      </c>
      <c r="G163" s="100">
        <v>3.63</v>
      </c>
      <c r="H163" s="25"/>
      <c r="I163" s="98">
        <v>6</v>
      </c>
      <c r="J163" s="99">
        <v>1.0900000000000001</v>
      </c>
      <c r="K163" s="99">
        <v>1.26</v>
      </c>
      <c r="L163" s="99">
        <v>1.65</v>
      </c>
      <c r="M163" s="100">
        <v>4.37</v>
      </c>
      <c r="N163" s="25"/>
      <c r="O163" s="98">
        <v>6</v>
      </c>
      <c r="P163" s="99">
        <v>2.68</v>
      </c>
      <c r="Q163" s="99">
        <v>1.62</v>
      </c>
      <c r="R163" s="99">
        <v>1.3</v>
      </c>
      <c r="S163" s="100">
        <v>1.58</v>
      </c>
      <c r="T163" s="25"/>
      <c r="U163" s="98">
        <v>6</v>
      </c>
      <c r="V163" s="99">
        <v>2.14</v>
      </c>
      <c r="W163" s="99">
        <v>1.82</v>
      </c>
      <c r="X163" s="99">
        <v>2</v>
      </c>
      <c r="Y163" s="100">
        <v>4.46</v>
      </c>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row>
    <row r="164" spans="3:74" ht="15" customHeight="1">
      <c r="C164" s="98">
        <v>7</v>
      </c>
      <c r="D164" s="99">
        <v>1</v>
      </c>
      <c r="E164" s="99">
        <v>0.95</v>
      </c>
      <c r="F164" s="99">
        <v>1.27</v>
      </c>
      <c r="G164" s="100">
        <v>2.76</v>
      </c>
      <c r="H164" s="25"/>
      <c r="I164" s="98">
        <v>7</v>
      </c>
      <c r="J164" s="99">
        <v>0.52</v>
      </c>
      <c r="K164" s="99">
        <v>0.77</v>
      </c>
      <c r="L164" s="99">
        <v>1.32</v>
      </c>
      <c r="M164" s="100">
        <v>3.56</v>
      </c>
      <c r="N164" s="25"/>
      <c r="O164" s="98">
        <v>7</v>
      </c>
      <c r="P164" s="99">
        <v>1.66</v>
      </c>
      <c r="Q164" s="99">
        <v>1.06</v>
      </c>
      <c r="R164" s="99">
        <v>0.93</v>
      </c>
      <c r="S164" s="100">
        <v>0.78</v>
      </c>
      <c r="T164" s="25"/>
      <c r="U164" s="98">
        <v>7</v>
      </c>
      <c r="V164" s="99">
        <v>0.54</v>
      </c>
      <c r="W164" s="99">
        <v>0.55000000000000004</v>
      </c>
      <c r="X164" s="99">
        <v>0.78</v>
      </c>
      <c r="Y164" s="100">
        <v>1.8</v>
      </c>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row>
    <row r="165" spans="3:74" ht="15" customHeight="1">
      <c r="C165" s="98">
        <v>8</v>
      </c>
      <c r="D165" s="99">
        <v>0.98</v>
      </c>
      <c r="E165" s="99">
        <v>0.99</v>
      </c>
      <c r="F165" s="99">
        <v>1.08</v>
      </c>
      <c r="G165" s="100">
        <v>2.5499999999999998</v>
      </c>
      <c r="H165" s="25"/>
      <c r="I165" s="98">
        <v>8</v>
      </c>
      <c r="J165" s="99">
        <v>0.51</v>
      </c>
      <c r="K165" s="99">
        <v>0.82</v>
      </c>
      <c r="L165" s="99">
        <v>1.1100000000000001</v>
      </c>
      <c r="M165" s="100">
        <v>3.28</v>
      </c>
      <c r="N165" s="25"/>
      <c r="O165" s="98">
        <v>8</v>
      </c>
      <c r="P165" s="99">
        <v>1.62</v>
      </c>
      <c r="Q165" s="99">
        <v>1.0900000000000001</v>
      </c>
      <c r="R165" s="99">
        <v>0.79</v>
      </c>
      <c r="S165" s="100">
        <v>0.74</v>
      </c>
      <c r="T165" s="25"/>
      <c r="U165" s="98">
        <v>8</v>
      </c>
      <c r="V165" s="99">
        <v>1.33</v>
      </c>
      <c r="W165" s="99">
        <v>1.36</v>
      </c>
      <c r="X165" s="99">
        <v>1.48</v>
      </c>
      <c r="Y165" s="100">
        <v>3.54</v>
      </c>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row>
    <row r="166" spans="3:74" ht="15" customHeight="1">
      <c r="C166" s="98">
        <v>9</v>
      </c>
      <c r="D166" s="99">
        <v>0.13</v>
      </c>
      <c r="E166" s="99">
        <v>0.41</v>
      </c>
      <c r="F166" s="99">
        <v>0.62</v>
      </c>
      <c r="G166" s="100">
        <v>1.49</v>
      </c>
      <c r="H166" s="25"/>
      <c r="I166" s="98">
        <v>9</v>
      </c>
      <c r="J166" s="99">
        <v>0.05</v>
      </c>
      <c r="K166" s="99">
        <v>0.32</v>
      </c>
      <c r="L166" s="99">
        <v>0.7</v>
      </c>
      <c r="M166" s="100">
        <v>2.23</v>
      </c>
      <c r="N166" s="25"/>
      <c r="O166" s="98">
        <v>9</v>
      </c>
      <c r="P166" s="99">
        <v>0.23</v>
      </c>
      <c r="Q166" s="99">
        <v>0.5</v>
      </c>
      <c r="R166" s="99">
        <v>0.37</v>
      </c>
      <c r="S166" s="100">
        <v>0.1</v>
      </c>
      <c r="T166" s="25"/>
      <c r="U166" s="98">
        <v>9</v>
      </c>
      <c r="V166" s="99">
        <v>0.02</v>
      </c>
      <c r="W166" s="99">
        <v>0.1</v>
      </c>
      <c r="X166" s="99">
        <v>0.19</v>
      </c>
      <c r="Y166" s="100">
        <v>0.56000000000000005</v>
      </c>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row>
    <row r="167" spans="3:74" ht="15" customHeight="1">
      <c r="C167" s="98">
        <v>10</v>
      </c>
      <c r="D167" s="99">
        <v>0.11</v>
      </c>
      <c r="E167" s="99">
        <v>0.42</v>
      </c>
      <c r="F167" s="99">
        <v>0.52</v>
      </c>
      <c r="G167" s="100">
        <v>1.33</v>
      </c>
      <c r="H167" s="25"/>
      <c r="I167" s="98">
        <v>10</v>
      </c>
      <c r="J167" s="99">
        <v>0.05</v>
      </c>
      <c r="K167" s="99">
        <v>0.33</v>
      </c>
      <c r="L167" s="99">
        <v>0.56999999999999995</v>
      </c>
      <c r="M167" s="100">
        <v>1.98</v>
      </c>
      <c r="N167" s="25"/>
      <c r="O167" s="98">
        <v>10</v>
      </c>
      <c r="P167" s="99">
        <v>0.19</v>
      </c>
      <c r="Q167" s="99">
        <v>0.49</v>
      </c>
      <c r="R167" s="99">
        <v>0.32</v>
      </c>
      <c r="S167" s="100">
        <v>0.1</v>
      </c>
      <c r="T167" s="25"/>
      <c r="U167" s="98">
        <v>10</v>
      </c>
      <c r="V167" s="99">
        <v>0.18</v>
      </c>
      <c r="W167" s="99">
        <v>0.71</v>
      </c>
      <c r="X167" s="99">
        <v>0.88</v>
      </c>
      <c r="Y167" s="100">
        <v>2.2599999999999998</v>
      </c>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row>
    <row r="168" spans="3:74" ht="15" customHeight="1">
      <c r="C168" s="98">
        <v>11</v>
      </c>
      <c r="D168" s="99">
        <v>0</v>
      </c>
      <c r="E168" s="99">
        <v>0.01</v>
      </c>
      <c r="F168" s="99">
        <v>0.12</v>
      </c>
      <c r="G168" s="100">
        <v>0.44</v>
      </c>
      <c r="H168" s="25"/>
      <c r="I168" s="98">
        <v>11</v>
      </c>
      <c r="J168" s="99">
        <v>0</v>
      </c>
      <c r="K168" s="99">
        <v>0.01</v>
      </c>
      <c r="L168" s="99">
        <v>0.18</v>
      </c>
      <c r="M168" s="100">
        <v>1.05</v>
      </c>
      <c r="N168" s="25"/>
      <c r="O168" s="98">
        <v>11</v>
      </c>
      <c r="P168" s="99">
        <v>0</v>
      </c>
      <c r="Q168" s="99">
        <v>0.01</v>
      </c>
      <c r="R168" s="99">
        <v>0.02</v>
      </c>
      <c r="S168" s="100">
        <v>0.15</v>
      </c>
      <c r="T168" s="25"/>
      <c r="U168" s="98">
        <v>11</v>
      </c>
      <c r="V168" s="99">
        <v>0</v>
      </c>
      <c r="W168" s="99">
        <v>0</v>
      </c>
      <c r="X168" s="99">
        <v>0.03</v>
      </c>
      <c r="Y168" s="100">
        <v>0.06</v>
      </c>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row>
    <row r="169" spans="3:74" ht="15" customHeight="1">
      <c r="C169" s="98">
        <v>12</v>
      </c>
      <c r="D169" s="99">
        <v>0</v>
      </c>
      <c r="E169" s="99">
        <v>0.02</v>
      </c>
      <c r="F169" s="99">
        <v>0.1</v>
      </c>
      <c r="G169" s="100">
        <v>0.4</v>
      </c>
      <c r="H169" s="25"/>
      <c r="I169" s="98">
        <v>12</v>
      </c>
      <c r="J169" s="99">
        <v>0</v>
      </c>
      <c r="K169" s="99">
        <v>0.02</v>
      </c>
      <c r="L169" s="99">
        <v>0.15</v>
      </c>
      <c r="M169" s="100">
        <v>0.96</v>
      </c>
      <c r="N169" s="25"/>
      <c r="O169" s="98">
        <v>12</v>
      </c>
      <c r="P169" s="99">
        <v>0</v>
      </c>
      <c r="Q169" s="99">
        <v>0.02</v>
      </c>
      <c r="R169" s="99">
        <v>0.02</v>
      </c>
      <c r="S169" s="100">
        <v>0.13</v>
      </c>
      <c r="T169" s="25"/>
      <c r="U169" s="98">
        <v>12</v>
      </c>
      <c r="V169" s="99">
        <v>0</v>
      </c>
      <c r="W169" s="99">
        <v>0.06</v>
      </c>
      <c r="X169" s="99">
        <v>0.32</v>
      </c>
      <c r="Y169" s="100">
        <v>1.17</v>
      </c>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row>
    <row r="170" spans="3:74" ht="15" customHeight="1">
      <c r="C170" s="98">
        <v>13</v>
      </c>
      <c r="D170" s="99">
        <v>0</v>
      </c>
      <c r="E170" s="99">
        <v>0</v>
      </c>
      <c r="F170" s="99">
        <v>0</v>
      </c>
      <c r="G170" s="100">
        <v>0</v>
      </c>
      <c r="H170" s="25"/>
      <c r="I170" s="98">
        <v>13</v>
      </c>
      <c r="J170" s="99">
        <v>0</v>
      </c>
      <c r="K170" s="99">
        <v>0</v>
      </c>
      <c r="L170" s="99">
        <v>0</v>
      </c>
      <c r="M170" s="100">
        <v>0.18</v>
      </c>
      <c r="N170" s="25"/>
      <c r="O170" s="98">
        <v>13</v>
      </c>
      <c r="P170" s="99">
        <v>0</v>
      </c>
      <c r="Q170" s="99">
        <v>0</v>
      </c>
      <c r="R170" s="99">
        <v>0</v>
      </c>
      <c r="S170" s="100">
        <v>0.15</v>
      </c>
      <c r="T170" s="25"/>
      <c r="U170" s="98">
        <v>13</v>
      </c>
      <c r="V170" s="99">
        <v>0</v>
      </c>
      <c r="W170" s="99">
        <v>0</v>
      </c>
      <c r="X170" s="99">
        <v>0</v>
      </c>
      <c r="Y170" s="100">
        <v>0.1</v>
      </c>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row>
    <row r="171" spans="3:74" ht="15" customHeight="1" thickBot="1">
      <c r="C171" s="101">
        <v>14</v>
      </c>
      <c r="D171" s="102">
        <v>0</v>
      </c>
      <c r="E171" s="102">
        <v>0</v>
      </c>
      <c r="F171" s="102">
        <v>0</v>
      </c>
      <c r="G171" s="103">
        <v>0.02</v>
      </c>
      <c r="H171" s="25"/>
      <c r="I171" s="101">
        <v>14</v>
      </c>
      <c r="J171" s="102">
        <v>0</v>
      </c>
      <c r="K171" s="102">
        <v>0</v>
      </c>
      <c r="L171" s="102">
        <v>0</v>
      </c>
      <c r="M171" s="103">
        <v>0.17</v>
      </c>
      <c r="N171" s="25"/>
      <c r="O171" s="101">
        <v>14</v>
      </c>
      <c r="P171" s="102">
        <v>0</v>
      </c>
      <c r="Q171" s="102">
        <v>0</v>
      </c>
      <c r="R171" s="102">
        <v>0</v>
      </c>
      <c r="S171" s="103">
        <v>0.13</v>
      </c>
      <c r="T171" s="25"/>
      <c r="U171" s="101">
        <v>14</v>
      </c>
      <c r="V171" s="102">
        <v>0</v>
      </c>
      <c r="W171" s="102">
        <v>0</v>
      </c>
      <c r="X171" s="102">
        <v>0</v>
      </c>
      <c r="Y171" s="103">
        <v>0.22</v>
      </c>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row>
    <row r="172" spans="3:74" ht="15" customHeight="1">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row>
    <row r="173" spans="3:74" ht="15" customHeight="1">
      <c r="C173" s="143" t="s">
        <v>75</v>
      </c>
      <c r="D173" s="143"/>
      <c r="E173" s="143"/>
      <c r="F173" s="144"/>
      <c r="G173" s="89" t="s">
        <v>28</v>
      </c>
      <c r="H173" s="63"/>
      <c r="I173" s="143" t="s">
        <v>75</v>
      </c>
      <c r="J173" s="143"/>
      <c r="K173" s="143"/>
      <c r="L173" s="143"/>
      <c r="M173" s="89" t="s">
        <v>26</v>
      </c>
      <c r="N173" s="63"/>
      <c r="O173" s="143" t="s">
        <v>77</v>
      </c>
      <c r="P173" s="143"/>
      <c r="Q173" s="143"/>
      <c r="R173" s="144"/>
      <c r="S173" s="89" t="s">
        <v>28</v>
      </c>
      <c r="T173" s="63"/>
      <c r="U173" s="143" t="s">
        <v>75</v>
      </c>
      <c r="V173" s="143"/>
      <c r="W173" s="143"/>
      <c r="X173" s="144"/>
      <c r="Y173" s="89" t="s">
        <v>26</v>
      </c>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row>
    <row r="174" spans="3:74" ht="15" customHeight="1">
      <c r="C174" s="25"/>
      <c r="D174" s="143" t="s">
        <v>29</v>
      </c>
      <c r="E174" s="143"/>
      <c r="F174" s="143"/>
      <c r="G174" s="89" t="s">
        <v>30</v>
      </c>
      <c r="H174" s="25"/>
      <c r="I174" s="25"/>
      <c r="J174" s="143" t="s">
        <v>29</v>
      </c>
      <c r="K174" s="143"/>
      <c r="L174" s="143"/>
      <c r="M174" s="89" t="s">
        <v>36</v>
      </c>
      <c r="N174" s="25"/>
      <c r="O174" s="25"/>
      <c r="P174" s="143" t="s">
        <v>29</v>
      </c>
      <c r="Q174" s="143"/>
      <c r="R174" s="144"/>
      <c r="S174" s="89" t="s">
        <v>36</v>
      </c>
      <c r="T174" s="25"/>
      <c r="U174" s="25"/>
      <c r="V174" s="143" t="s">
        <v>29</v>
      </c>
      <c r="W174" s="143"/>
      <c r="X174" s="144"/>
      <c r="Y174" s="90" t="s">
        <v>37</v>
      </c>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row>
    <row r="175" spans="3:74" ht="15" customHeight="1" thickBot="1">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row>
    <row r="176" spans="3:74" ht="15" customHeight="1">
      <c r="C176" s="95"/>
      <c r="D176" s="96" t="s">
        <v>31</v>
      </c>
      <c r="E176" s="96" t="s">
        <v>32</v>
      </c>
      <c r="F176" s="96" t="s">
        <v>33</v>
      </c>
      <c r="G176" s="97" t="s">
        <v>34</v>
      </c>
      <c r="H176" s="25"/>
      <c r="I176" s="95"/>
      <c r="J176" s="96" t="s">
        <v>31</v>
      </c>
      <c r="K176" s="96" t="s">
        <v>32</v>
      </c>
      <c r="L176" s="96" t="s">
        <v>33</v>
      </c>
      <c r="M176" s="97" t="s">
        <v>34</v>
      </c>
      <c r="N176" s="25"/>
      <c r="O176" s="95"/>
      <c r="P176" s="96" t="s">
        <v>31</v>
      </c>
      <c r="Q176" s="96" t="s">
        <v>32</v>
      </c>
      <c r="R176" s="96" t="s">
        <v>33</v>
      </c>
      <c r="S176" s="97" t="s">
        <v>34</v>
      </c>
      <c r="T176" s="25"/>
      <c r="U176" s="95"/>
      <c r="V176" s="96" t="s">
        <v>31</v>
      </c>
      <c r="W176" s="96" t="s">
        <v>32</v>
      </c>
      <c r="X176" s="96" t="s">
        <v>33</v>
      </c>
      <c r="Y176" s="97" t="s">
        <v>34</v>
      </c>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row>
    <row r="177" spans="3:74" ht="15" customHeight="1">
      <c r="C177" s="98">
        <v>1</v>
      </c>
      <c r="D177" s="99">
        <v>4.87</v>
      </c>
      <c r="E177" s="99">
        <v>1.73</v>
      </c>
      <c r="F177" s="99">
        <v>1.49</v>
      </c>
      <c r="G177" s="100">
        <v>1.86</v>
      </c>
      <c r="H177" s="25"/>
      <c r="I177" s="98">
        <v>1</v>
      </c>
      <c r="J177" s="99">
        <v>2.35</v>
      </c>
      <c r="K177" s="99">
        <v>1.74</v>
      </c>
      <c r="L177" s="99">
        <v>2.12</v>
      </c>
      <c r="M177" s="100">
        <v>4.7300000000000004</v>
      </c>
      <c r="N177" s="25"/>
      <c r="O177" s="98">
        <v>1</v>
      </c>
      <c r="P177" s="99">
        <v>1.73</v>
      </c>
      <c r="Q177" s="99">
        <v>0.8</v>
      </c>
      <c r="R177" s="99">
        <v>0.62</v>
      </c>
      <c r="S177" s="100">
        <v>0.55000000000000004</v>
      </c>
      <c r="T177" s="25"/>
      <c r="U177" s="98">
        <v>1</v>
      </c>
      <c r="V177" s="99">
        <v>3.12</v>
      </c>
      <c r="W177" s="99">
        <v>2.13</v>
      </c>
      <c r="X177" s="99">
        <v>2.4700000000000002</v>
      </c>
      <c r="Y177" s="100">
        <v>5.2</v>
      </c>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row>
    <row r="178" spans="3:74" ht="15" customHeight="1">
      <c r="C178" s="98">
        <v>2</v>
      </c>
      <c r="D178" s="99">
        <v>5.2</v>
      </c>
      <c r="E178" s="99">
        <v>2.15</v>
      </c>
      <c r="F178" s="99">
        <v>1.88</v>
      </c>
      <c r="G178" s="100">
        <v>2.79</v>
      </c>
      <c r="H178" s="25"/>
      <c r="I178" s="98">
        <v>2</v>
      </c>
      <c r="J178" s="99">
        <v>2.85</v>
      </c>
      <c r="K178" s="99">
        <v>2.0499999999999998</v>
      </c>
      <c r="L178" s="99">
        <v>2.38</v>
      </c>
      <c r="M178" s="100">
        <v>5.4</v>
      </c>
      <c r="N178" s="25"/>
      <c r="O178" s="98">
        <v>2</v>
      </c>
      <c r="P178" s="99">
        <v>2.91</v>
      </c>
      <c r="Q178" s="99">
        <v>1.56</v>
      </c>
      <c r="R178" s="99">
        <v>1.42</v>
      </c>
      <c r="S178" s="100">
        <v>2.2599999999999998</v>
      </c>
      <c r="T178" s="25"/>
      <c r="U178" s="98">
        <v>2</v>
      </c>
      <c r="V178" s="99">
        <v>2.88</v>
      </c>
      <c r="W178" s="99">
        <v>1.96</v>
      </c>
      <c r="X178" s="99">
        <v>2.19</v>
      </c>
      <c r="Y178" s="100">
        <v>4.7699999999999996</v>
      </c>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row>
    <row r="179" spans="3:74" ht="15" customHeight="1">
      <c r="C179" s="98">
        <v>3</v>
      </c>
      <c r="D179" s="99">
        <v>4.1399999999999997</v>
      </c>
      <c r="E179" s="99">
        <v>1.1599999999999999</v>
      </c>
      <c r="F179" s="99">
        <v>0.87</v>
      </c>
      <c r="G179" s="100">
        <v>0.67</v>
      </c>
      <c r="H179" s="25"/>
      <c r="I179" s="98">
        <v>3</v>
      </c>
      <c r="J179" s="99">
        <v>1.55</v>
      </c>
      <c r="K179" s="99">
        <v>1.24</v>
      </c>
      <c r="L179" s="99">
        <v>1.59</v>
      </c>
      <c r="M179" s="100">
        <v>3.7</v>
      </c>
      <c r="N179" s="25"/>
      <c r="O179" s="98">
        <v>3</v>
      </c>
      <c r="P179" s="99">
        <v>0.45</v>
      </c>
      <c r="Q179" s="99">
        <v>0.03</v>
      </c>
      <c r="R179" s="99">
        <v>0.05</v>
      </c>
      <c r="S179" s="100">
        <v>0.25</v>
      </c>
      <c r="T179" s="25"/>
      <c r="U179" s="98">
        <v>3</v>
      </c>
      <c r="V179" s="99">
        <v>2.9</v>
      </c>
      <c r="W179" s="99">
        <v>2.0499999999999998</v>
      </c>
      <c r="X179" s="99">
        <v>2.4300000000000002</v>
      </c>
      <c r="Y179" s="100">
        <v>5.2</v>
      </c>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row>
    <row r="180" spans="3:74" ht="15" customHeight="1">
      <c r="C180" s="98">
        <v>4</v>
      </c>
      <c r="D180" s="99">
        <v>5.0199999999999996</v>
      </c>
      <c r="E180" s="99">
        <v>2.34</v>
      </c>
      <c r="F180" s="99">
        <v>2.02</v>
      </c>
      <c r="G180" s="100">
        <v>3.29</v>
      </c>
      <c r="H180" s="25"/>
      <c r="I180" s="98">
        <v>4</v>
      </c>
      <c r="J180" s="99">
        <v>2.86</v>
      </c>
      <c r="K180" s="99">
        <v>2.14</v>
      </c>
      <c r="L180" s="99">
        <v>2.37</v>
      </c>
      <c r="M180" s="100">
        <v>5.53</v>
      </c>
      <c r="N180" s="25"/>
      <c r="O180" s="98">
        <v>4</v>
      </c>
      <c r="P180" s="99">
        <v>3.59</v>
      </c>
      <c r="Q180" s="99">
        <v>2.13</v>
      </c>
      <c r="R180" s="99">
        <v>1.97</v>
      </c>
      <c r="S180" s="100">
        <v>3.6</v>
      </c>
      <c r="T180" s="25"/>
      <c r="U180" s="98">
        <v>4</v>
      </c>
      <c r="V180" s="99">
        <v>2.2200000000000002</v>
      </c>
      <c r="W180" s="99">
        <v>1.6</v>
      </c>
      <c r="X180" s="99">
        <v>1.73</v>
      </c>
      <c r="Y180" s="100">
        <v>3.91</v>
      </c>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row>
    <row r="181" spans="3:74" ht="15" customHeight="1">
      <c r="C181" s="98">
        <v>5</v>
      </c>
      <c r="D181" s="99">
        <v>3.06</v>
      </c>
      <c r="E181" s="99">
        <v>0.55000000000000004</v>
      </c>
      <c r="F181" s="99">
        <v>0.22</v>
      </c>
      <c r="G181" s="100">
        <v>0.11</v>
      </c>
      <c r="H181" s="25"/>
      <c r="I181" s="98">
        <v>5</v>
      </c>
      <c r="J181" s="99">
        <v>0.64</v>
      </c>
      <c r="K181" s="99">
        <v>0.68</v>
      </c>
      <c r="L181" s="99">
        <v>0.97</v>
      </c>
      <c r="M181" s="100">
        <v>2.39</v>
      </c>
      <c r="N181" s="25"/>
      <c r="O181" s="98">
        <v>5</v>
      </c>
      <c r="P181" s="99">
        <v>0.1</v>
      </c>
      <c r="Q181" s="99">
        <v>0.11</v>
      </c>
      <c r="R181" s="99">
        <v>0.21</v>
      </c>
      <c r="S181" s="100">
        <v>0.52</v>
      </c>
      <c r="T181" s="25"/>
      <c r="U181" s="98">
        <v>5</v>
      </c>
      <c r="V181" s="99">
        <v>2.17</v>
      </c>
      <c r="W181" s="99">
        <v>1.79</v>
      </c>
      <c r="X181" s="99">
        <v>2.21</v>
      </c>
      <c r="Y181" s="100">
        <v>4.7</v>
      </c>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row>
    <row r="182" spans="3:74" ht="15" customHeight="1">
      <c r="C182" s="98">
        <v>6</v>
      </c>
      <c r="D182" s="99">
        <v>4.46</v>
      </c>
      <c r="E182" s="99">
        <v>2.2799999999999998</v>
      </c>
      <c r="F182" s="99">
        <v>2.0499999999999998</v>
      </c>
      <c r="G182" s="100">
        <v>3.36</v>
      </c>
      <c r="H182" s="25"/>
      <c r="I182" s="98">
        <v>6</v>
      </c>
      <c r="J182" s="99">
        <v>2.2400000000000002</v>
      </c>
      <c r="K182" s="99">
        <v>2</v>
      </c>
      <c r="L182" s="99">
        <v>2.27</v>
      </c>
      <c r="M182" s="100">
        <v>5.25</v>
      </c>
      <c r="N182" s="25"/>
      <c r="O182" s="98">
        <v>6</v>
      </c>
      <c r="P182" s="99">
        <v>3.35</v>
      </c>
      <c r="Q182" s="99">
        <v>2.4300000000000002</v>
      </c>
      <c r="R182" s="99">
        <v>2.37</v>
      </c>
      <c r="S182" s="100">
        <v>4.45</v>
      </c>
      <c r="T182" s="25"/>
      <c r="U182" s="98">
        <v>6</v>
      </c>
      <c r="V182" s="99">
        <v>1.27</v>
      </c>
      <c r="W182" s="99">
        <v>1.1100000000000001</v>
      </c>
      <c r="X182" s="99">
        <v>1.25</v>
      </c>
      <c r="Y182" s="100">
        <v>2.84</v>
      </c>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row>
    <row r="183" spans="3:74" ht="15" customHeight="1">
      <c r="C183" s="98">
        <v>7</v>
      </c>
      <c r="D183" s="99">
        <v>1.8</v>
      </c>
      <c r="E183" s="99">
        <v>0.04</v>
      </c>
      <c r="F183" s="99">
        <v>7.0000000000000007E-2</v>
      </c>
      <c r="G183" s="100">
        <v>0.31</v>
      </c>
      <c r="H183" s="25"/>
      <c r="I183" s="98">
        <v>7</v>
      </c>
      <c r="J183" s="99">
        <v>0.02</v>
      </c>
      <c r="K183" s="99">
        <v>0.13</v>
      </c>
      <c r="L183" s="99">
        <v>0.31</v>
      </c>
      <c r="M183" s="100">
        <v>1.02</v>
      </c>
      <c r="N183" s="25"/>
      <c r="O183" s="98">
        <v>7</v>
      </c>
      <c r="P183" s="99">
        <v>0.21</v>
      </c>
      <c r="Q183" s="99">
        <v>0.18</v>
      </c>
      <c r="R183" s="99">
        <v>0.27</v>
      </c>
      <c r="S183" s="100">
        <v>0.7</v>
      </c>
      <c r="T183" s="25"/>
      <c r="U183" s="98">
        <v>7</v>
      </c>
      <c r="V183" s="99">
        <v>1.34</v>
      </c>
      <c r="W183" s="99">
        <v>1.28</v>
      </c>
      <c r="X183" s="99">
        <v>1.73</v>
      </c>
      <c r="Y183" s="100">
        <v>3.79</v>
      </c>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row>
    <row r="184" spans="3:74" ht="15" customHeight="1">
      <c r="C184" s="98">
        <v>8</v>
      </c>
      <c r="D184" s="99">
        <v>3.54</v>
      </c>
      <c r="E184" s="99">
        <v>1.92</v>
      </c>
      <c r="F184" s="99">
        <v>1.71</v>
      </c>
      <c r="G184" s="100">
        <v>2.98</v>
      </c>
      <c r="H184" s="25"/>
      <c r="I184" s="98">
        <v>8</v>
      </c>
      <c r="J184" s="99">
        <v>1.51</v>
      </c>
      <c r="K184" s="99">
        <v>1.61</v>
      </c>
      <c r="L184" s="99">
        <v>1.81</v>
      </c>
      <c r="M184" s="100">
        <v>4.49</v>
      </c>
      <c r="N184" s="25"/>
      <c r="O184" s="98">
        <v>8</v>
      </c>
      <c r="P184" s="99">
        <v>2.67</v>
      </c>
      <c r="Q184" s="99">
        <v>2.35</v>
      </c>
      <c r="R184" s="99">
        <v>2.2799999999999998</v>
      </c>
      <c r="S184" s="100">
        <v>4.6500000000000004</v>
      </c>
      <c r="T184" s="25"/>
      <c r="U184" s="98">
        <v>8</v>
      </c>
      <c r="V184" s="99">
        <v>0.52</v>
      </c>
      <c r="W184" s="99">
        <v>0.56999999999999995</v>
      </c>
      <c r="X184" s="99">
        <v>0.65</v>
      </c>
      <c r="Y184" s="100">
        <v>1.64</v>
      </c>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row>
    <row r="185" spans="3:74" ht="15" customHeight="1">
      <c r="C185" s="98">
        <v>9</v>
      </c>
      <c r="D185" s="99">
        <v>0.56000000000000005</v>
      </c>
      <c r="E185" s="99">
        <v>0.06</v>
      </c>
      <c r="F185" s="99">
        <v>0.14000000000000001</v>
      </c>
      <c r="G185" s="100">
        <v>0.43</v>
      </c>
      <c r="H185" s="25"/>
      <c r="I185" s="98">
        <v>9</v>
      </c>
      <c r="J185" s="99">
        <v>0.02</v>
      </c>
      <c r="K185" s="99">
        <v>0.04</v>
      </c>
      <c r="L185" s="99">
        <v>0.04</v>
      </c>
      <c r="M185" s="100">
        <v>0.02</v>
      </c>
      <c r="N185" s="25"/>
      <c r="O185" s="98">
        <v>9</v>
      </c>
      <c r="P185" s="99">
        <v>0.09</v>
      </c>
      <c r="Q185" s="99">
        <v>0.21</v>
      </c>
      <c r="R185" s="99">
        <v>0.33</v>
      </c>
      <c r="S185" s="100">
        <v>0.76</v>
      </c>
      <c r="T185" s="25"/>
      <c r="U185" s="98">
        <v>9</v>
      </c>
      <c r="V185" s="99">
        <v>0.21</v>
      </c>
      <c r="W185" s="99">
        <v>0.7</v>
      </c>
      <c r="X185" s="99">
        <v>1.05</v>
      </c>
      <c r="Y185" s="100">
        <v>2.5</v>
      </c>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row>
    <row r="186" spans="3:74" ht="15" customHeight="1">
      <c r="C186" s="98">
        <v>10</v>
      </c>
      <c r="D186" s="99">
        <v>2.2599999999999998</v>
      </c>
      <c r="E186" s="99">
        <v>1.19</v>
      </c>
      <c r="F186" s="99">
        <v>1.19</v>
      </c>
      <c r="G186" s="100">
        <v>2.12</v>
      </c>
      <c r="H186" s="25"/>
      <c r="I186" s="98">
        <v>10</v>
      </c>
      <c r="J186" s="99">
        <v>0.23</v>
      </c>
      <c r="K186" s="99">
        <v>0.94</v>
      </c>
      <c r="L186" s="99">
        <v>1.2</v>
      </c>
      <c r="M186" s="100">
        <v>3.18</v>
      </c>
      <c r="N186" s="25"/>
      <c r="O186" s="98">
        <v>10</v>
      </c>
      <c r="P186" s="99">
        <v>0.47</v>
      </c>
      <c r="Q186" s="99">
        <v>1.64</v>
      </c>
      <c r="R186" s="99">
        <v>1.82</v>
      </c>
      <c r="S186" s="100">
        <v>3.95</v>
      </c>
      <c r="T186" s="25"/>
      <c r="U186" s="98">
        <v>10</v>
      </c>
      <c r="V186" s="99">
        <v>0.02</v>
      </c>
      <c r="W186" s="99">
        <v>0.1</v>
      </c>
      <c r="X186" s="99">
        <v>0.15</v>
      </c>
      <c r="Y186" s="100">
        <v>0.5</v>
      </c>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row>
    <row r="187" spans="3:74" ht="15" customHeight="1">
      <c r="C187" s="98">
        <v>11</v>
      </c>
      <c r="D187" s="99">
        <v>0.06</v>
      </c>
      <c r="E187" s="99">
        <v>0.01</v>
      </c>
      <c r="F187" s="99">
        <v>0.15</v>
      </c>
      <c r="G187" s="100">
        <v>0.51</v>
      </c>
      <c r="H187" s="25"/>
      <c r="I187" s="98">
        <v>11</v>
      </c>
      <c r="J187" s="99">
        <v>0</v>
      </c>
      <c r="K187" s="99">
        <v>0</v>
      </c>
      <c r="L187" s="99">
        <v>0.08</v>
      </c>
      <c r="M187" s="100">
        <v>0.16</v>
      </c>
      <c r="N187" s="25"/>
      <c r="O187" s="98">
        <v>11</v>
      </c>
      <c r="P187" s="99">
        <v>0</v>
      </c>
      <c r="Q187" s="99">
        <v>0.01</v>
      </c>
      <c r="R187" s="99">
        <v>0.27</v>
      </c>
      <c r="S187" s="100">
        <v>0.78</v>
      </c>
      <c r="T187" s="25"/>
      <c r="U187" s="98">
        <v>11</v>
      </c>
      <c r="V187" s="99">
        <v>0</v>
      </c>
      <c r="W187" s="99">
        <v>0.03</v>
      </c>
      <c r="X187" s="99">
        <v>0.37</v>
      </c>
      <c r="Y187" s="100">
        <v>1.26</v>
      </c>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row>
    <row r="188" spans="3:74" ht="15" customHeight="1">
      <c r="C188" s="98">
        <v>12</v>
      </c>
      <c r="D188" s="99">
        <v>1.17</v>
      </c>
      <c r="E188" s="99">
        <v>0.12</v>
      </c>
      <c r="F188" s="99">
        <v>0.53</v>
      </c>
      <c r="G188" s="100">
        <v>1.22</v>
      </c>
      <c r="H188" s="25"/>
      <c r="I188" s="98">
        <v>12</v>
      </c>
      <c r="J188" s="99">
        <v>0</v>
      </c>
      <c r="K188" s="99">
        <v>0.09</v>
      </c>
      <c r="L188" s="99">
        <v>0.52</v>
      </c>
      <c r="M188" s="100">
        <v>1.96</v>
      </c>
      <c r="N188" s="25"/>
      <c r="O188" s="98">
        <v>12</v>
      </c>
      <c r="P188" s="99">
        <v>0</v>
      </c>
      <c r="Q188" s="99">
        <v>0.19</v>
      </c>
      <c r="R188" s="99">
        <v>0.97</v>
      </c>
      <c r="S188" s="100">
        <v>2.93</v>
      </c>
      <c r="T188" s="25"/>
      <c r="U188" s="98">
        <v>12</v>
      </c>
      <c r="V188" s="99">
        <v>0</v>
      </c>
      <c r="W188" s="99">
        <v>0</v>
      </c>
      <c r="X188" s="99">
        <v>0.03</v>
      </c>
      <c r="Y188" s="100">
        <v>0.05</v>
      </c>
      <c r="Z188" s="25"/>
      <c r="AA188" s="25"/>
      <c r="AB188" s="25"/>
      <c r="AC188" s="25"/>
      <c r="AD188" s="25"/>
      <c r="AE188" s="25"/>
      <c r="AF188" s="25"/>
      <c r="AG188" s="25"/>
      <c r="AH188" s="25"/>
      <c r="AI188" s="25"/>
      <c r="AJ188" s="25"/>
      <c r="AK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row>
    <row r="189" spans="3:74" ht="15" customHeight="1">
      <c r="C189" s="98">
        <v>13</v>
      </c>
      <c r="D189" s="99">
        <v>0.1</v>
      </c>
      <c r="E189" s="99">
        <v>0</v>
      </c>
      <c r="F189" s="99">
        <v>0</v>
      </c>
      <c r="G189" s="100">
        <v>0.33</v>
      </c>
      <c r="H189" s="25"/>
      <c r="I189" s="98">
        <v>13</v>
      </c>
      <c r="J189" s="99">
        <v>0</v>
      </c>
      <c r="K189" s="99">
        <v>0</v>
      </c>
      <c r="L189" s="99">
        <v>0</v>
      </c>
      <c r="M189" s="100">
        <v>0.14000000000000001</v>
      </c>
      <c r="N189" s="25"/>
      <c r="O189" s="98">
        <v>13</v>
      </c>
      <c r="P189" s="99">
        <v>0</v>
      </c>
      <c r="Q189" s="99">
        <v>0</v>
      </c>
      <c r="R189" s="99">
        <v>0</v>
      </c>
      <c r="S189" s="100">
        <v>0.43</v>
      </c>
      <c r="T189" s="25"/>
      <c r="U189" s="98">
        <v>13</v>
      </c>
      <c r="V189" s="99">
        <v>0</v>
      </c>
      <c r="W189" s="99">
        <v>0</v>
      </c>
      <c r="X189" s="99">
        <v>0</v>
      </c>
      <c r="Y189" s="100">
        <v>0.22</v>
      </c>
      <c r="Z189" s="25"/>
      <c r="AA189" s="25"/>
      <c r="AB189" s="25"/>
      <c r="AC189" s="25"/>
      <c r="AD189" s="25"/>
      <c r="AE189" s="25"/>
      <c r="AF189" s="25"/>
      <c r="AG189" s="25"/>
      <c r="AH189" s="25"/>
      <c r="AI189" s="25"/>
      <c r="AJ189" s="25"/>
      <c r="AK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row>
    <row r="190" spans="3:74" ht="15" customHeight="1" thickBot="1">
      <c r="C190" s="101">
        <v>14</v>
      </c>
      <c r="D190" s="102">
        <v>0.22</v>
      </c>
      <c r="E190" s="102">
        <v>0</v>
      </c>
      <c r="F190" s="102">
        <v>0</v>
      </c>
      <c r="G190" s="103">
        <v>0.24</v>
      </c>
      <c r="H190" s="25"/>
      <c r="I190" s="101">
        <v>14</v>
      </c>
      <c r="J190" s="102">
        <v>0</v>
      </c>
      <c r="K190" s="102">
        <v>0</v>
      </c>
      <c r="L190" s="102">
        <v>0</v>
      </c>
      <c r="M190" s="103">
        <v>0.55000000000000004</v>
      </c>
      <c r="N190" s="25"/>
      <c r="O190" s="101">
        <v>14</v>
      </c>
      <c r="P190" s="102">
        <v>0</v>
      </c>
      <c r="Q190" s="102">
        <v>0</v>
      </c>
      <c r="R190" s="102">
        <v>0</v>
      </c>
      <c r="S190" s="103">
        <v>1</v>
      </c>
      <c r="T190" s="25"/>
      <c r="U190" s="101">
        <v>14</v>
      </c>
      <c r="V190" s="102">
        <v>0</v>
      </c>
      <c r="W190" s="102">
        <v>0</v>
      </c>
      <c r="X190" s="102">
        <v>0</v>
      </c>
      <c r="Y190" s="103">
        <v>0.08</v>
      </c>
      <c r="Z190" s="25"/>
      <c r="AA190" s="25"/>
      <c r="AB190" s="25"/>
      <c r="AC190" s="25"/>
      <c r="AD190" s="25"/>
      <c r="AE190" s="25"/>
      <c r="AF190" s="25"/>
      <c r="AG190" s="25"/>
      <c r="AH190" s="25"/>
      <c r="AI190" s="25"/>
      <c r="AJ190" s="25"/>
      <c r="AK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row>
    <row r="191" spans="3:74" ht="15" customHeight="1">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row>
    <row r="192" spans="3:74" ht="15" customHeight="1">
      <c r="C192" s="25"/>
      <c r="D192" s="143" t="s">
        <v>75</v>
      </c>
      <c r="E192" s="143"/>
      <c r="F192" s="144"/>
      <c r="G192" s="90" t="s">
        <v>28</v>
      </c>
      <c r="H192" s="25"/>
      <c r="I192" s="25"/>
      <c r="J192" s="143" t="s">
        <v>75</v>
      </c>
      <c r="K192" s="143"/>
      <c r="L192" s="144"/>
      <c r="M192" s="90" t="s">
        <v>26</v>
      </c>
      <c r="N192" s="25"/>
      <c r="O192" s="25"/>
      <c r="P192" s="143" t="s">
        <v>75</v>
      </c>
      <c r="Q192" s="143"/>
      <c r="R192" s="144"/>
      <c r="S192" s="90" t="s">
        <v>28</v>
      </c>
      <c r="T192" s="25"/>
      <c r="U192" s="25"/>
      <c r="V192" s="25"/>
      <c r="W192" s="25"/>
      <c r="X192" s="25"/>
      <c r="Y192" s="25"/>
      <c r="Z192" s="25"/>
      <c r="AA192" s="25"/>
      <c r="AB192" s="25"/>
      <c r="AC192" s="25"/>
      <c r="AD192" s="25"/>
      <c r="AE192" s="25"/>
      <c r="AF192" s="25"/>
      <c r="AG192" s="25"/>
      <c r="AH192" s="25"/>
      <c r="AI192" s="25"/>
      <c r="AJ192" s="25"/>
      <c r="AK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row>
    <row r="193" spans="3:74" ht="15" customHeight="1">
      <c r="C193" s="25"/>
      <c r="D193" s="143" t="s">
        <v>78</v>
      </c>
      <c r="E193" s="143"/>
      <c r="F193" s="144"/>
      <c r="G193" s="90" t="s">
        <v>37</v>
      </c>
      <c r="H193" s="25"/>
      <c r="I193" s="25"/>
      <c r="J193" s="143" t="s">
        <v>78</v>
      </c>
      <c r="K193" s="143"/>
      <c r="L193" s="144"/>
      <c r="M193" s="90" t="s">
        <v>38</v>
      </c>
      <c r="N193" s="25"/>
      <c r="O193" s="25"/>
      <c r="P193" s="143" t="s">
        <v>78</v>
      </c>
      <c r="Q193" s="143"/>
      <c r="R193" s="144"/>
      <c r="S193" s="90" t="s">
        <v>38</v>
      </c>
      <c r="T193" s="25"/>
      <c r="U193" s="25"/>
      <c r="V193" s="25"/>
      <c r="W193" s="25"/>
      <c r="X193" s="25"/>
      <c r="Y193" s="25"/>
      <c r="Z193" s="25"/>
      <c r="AA193" s="25"/>
      <c r="AB193" s="25"/>
      <c r="AC193" s="25"/>
      <c r="AD193" s="25"/>
      <c r="AE193" s="25"/>
      <c r="AF193" s="25"/>
      <c r="AG193" s="25"/>
      <c r="AH193" s="25"/>
      <c r="AI193" s="25"/>
      <c r="AJ193" s="25"/>
      <c r="AK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row>
    <row r="194" spans="3:74" ht="15" customHeight="1" thickBot="1">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row>
    <row r="195" spans="3:74" ht="15" customHeight="1">
      <c r="C195" s="95"/>
      <c r="D195" s="96" t="s">
        <v>31</v>
      </c>
      <c r="E195" s="96" t="s">
        <v>32</v>
      </c>
      <c r="F195" s="96" t="s">
        <v>33</v>
      </c>
      <c r="G195" s="97" t="s">
        <v>34</v>
      </c>
      <c r="H195" s="25"/>
      <c r="I195" s="95"/>
      <c r="J195" s="96" t="s">
        <v>31</v>
      </c>
      <c r="K195" s="96" t="s">
        <v>32</v>
      </c>
      <c r="L195" s="96" t="s">
        <v>33</v>
      </c>
      <c r="M195" s="97" t="s">
        <v>34</v>
      </c>
      <c r="N195" s="25"/>
      <c r="O195" s="95"/>
      <c r="P195" s="96" t="s">
        <v>31</v>
      </c>
      <c r="Q195" s="96" t="s">
        <v>32</v>
      </c>
      <c r="R195" s="96" t="s">
        <v>33</v>
      </c>
      <c r="S195" s="97" t="s">
        <v>34</v>
      </c>
      <c r="T195" s="25"/>
      <c r="U195" s="25"/>
      <c r="V195" s="25"/>
      <c r="W195" s="25"/>
      <c r="X195" s="25"/>
      <c r="Y195" s="25"/>
      <c r="Z195" s="25"/>
      <c r="AA195" s="25"/>
      <c r="AB195" s="25"/>
      <c r="AC195" s="25"/>
      <c r="AD195" s="25"/>
      <c r="AE195" s="25"/>
      <c r="AF195" s="25"/>
      <c r="AG195" s="25"/>
      <c r="AH195" s="25"/>
      <c r="AI195" s="25"/>
      <c r="AJ195" s="25"/>
      <c r="AK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row>
    <row r="196" spans="3:74" ht="15" customHeight="1">
      <c r="C196" s="98">
        <v>1</v>
      </c>
      <c r="D196" s="99">
        <v>4.05</v>
      </c>
      <c r="E196" s="99">
        <v>2.11</v>
      </c>
      <c r="F196" s="99">
        <v>1.93</v>
      </c>
      <c r="G196" s="100">
        <v>2.77</v>
      </c>
      <c r="H196" s="25"/>
      <c r="I196" s="98">
        <v>1</v>
      </c>
      <c r="J196" s="99">
        <v>2.78</v>
      </c>
      <c r="K196" s="99">
        <v>2.0099999999999998</v>
      </c>
      <c r="L196" s="99">
        <v>2.4300000000000002</v>
      </c>
      <c r="M196" s="100">
        <v>5.34</v>
      </c>
      <c r="N196" s="25"/>
      <c r="O196" s="98">
        <v>1</v>
      </c>
      <c r="P196" s="99">
        <v>2.81</v>
      </c>
      <c r="Q196" s="99">
        <v>1.52</v>
      </c>
      <c r="R196" s="99">
        <v>1.44</v>
      </c>
      <c r="S196" s="100">
        <v>2.2200000000000002</v>
      </c>
      <c r="T196" s="25"/>
      <c r="U196" s="25"/>
      <c r="V196" s="25"/>
      <c r="W196" s="25"/>
      <c r="X196" s="25"/>
      <c r="Y196" s="25"/>
      <c r="Z196" s="25"/>
      <c r="AA196" s="25"/>
      <c r="AB196" s="25"/>
      <c r="AC196" s="25"/>
      <c r="AD196" s="25"/>
      <c r="AE196" s="25"/>
      <c r="AF196" s="25"/>
      <c r="AG196" s="25"/>
      <c r="AH196" s="25"/>
      <c r="AI196" s="25"/>
      <c r="AJ196" s="25"/>
      <c r="AK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row>
    <row r="197" spans="3:74" ht="15" customHeight="1">
      <c r="C197" s="98">
        <v>2</v>
      </c>
      <c r="D197" s="99">
        <v>3.45</v>
      </c>
      <c r="E197" s="99">
        <v>1.71</v>
      </c>
      <c r="F197" s="99">
        <v>1.41</v>
      </c>
      <c r="G197" s="100">
        <v>1.81</v>
      </c>
      <c r="H197" s="25"/>
      <c r="I197" s="98">
        <v>2</v>
      </c>
      <c r="J197" s="99">
        <v>2.3199999999999998</v>
      </c>
      <c r="K197" s="99">
        <v>1.7</v>
      </c>
      <c r="L197" s="99">
        <v>2</v>
      </c>
      <c r="M197" s="100">
        <v>4.59</v>
      </c>
      <c r="N197" s="25"/>
      <c r="O197" s="98">
        <v>2</v>
      </c>
      <c r="P197" s="99">
        <v>1.69</v>
      </c>
      <c r="Q197" s="99">
        <v>0.78</v>
      </c>
      <c r="R197" s="99">
        <v>0.57999999999999996</v>
      </c>
      <c r="S197" s="100">
        <v>0.53</v>
      </c>
      <c r="T197" s="25"/>
      <c r="U197" s="25"/>
      <c r="V197" s="25"/>
      <c r="W197" s="25"/>
      <c r="X197" s="25"/>
      <c r="Y197" s="25"/>
      <c r="Z197" s="25"/>
      <c r="AA197" s="25"/>
      <c r="AB197" s="25"/>
      <c r="AC197" s="25"/>
      <c r="AD197" s="25"/>
      <c r="AE197" s="25"/>
      <c r="AF197" s="25"/>
      <c r="AG197" s="25"/>
      <c r="AH197" s="25"/>
      <c r="AI197" s="25"/>
      <c r="AJ197" s="25"/>
      <c r="AK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row>
    <row r="198" spans="3:74" ht="15" customHeight="1">
      <c r="C198" s="98">
        <v>3</v>
      </c>
      <c r="D198" s="99">
        <v>4.12</v>
      </c>
      <c r="E198" s="99">
        <v>2.29</v>
      </c>
      <c r="F198" s="99">
        <v>2.1800000000000002</v>
      </c>
      <c r="G198" s="100">
        <v>3.38</v>
      </c>
      <c r="H198" s="25"/>
      <c r="I198" s="98">
        <v>3</v>
      </c>
      <c r="J198" s="99">
        <v>2.8</v>
      </c>
      <c r="K198" s="99">
        <v>2.08</v>
      </c>
      <c r="L198" s="99">
        <v>2.56</v>
      </c>
      <c r="M198" s="100">
        <v>5.68</v>
      </c>
      <c r="N198" s="25"/>
      <c r="O198" s="98">
        <v>3</v>
      </c>
      <c r="P198" s="99">
        <v>3.49</v>
      </c>
      <c r="Q198" s="99">
        <v>2.06</v>
      </c>
      <c r="R198" s="99">
        <v>2.1</v>
      </c>
      <c r="S198" s="100">
        <v>3.67</v>
      </c>
      <c r="T198" s="25"/>
      <c r="U198" s="25"/>
      <c r="V198" s="25"/>
      <c r="W198" s="25"/>
      <c r="X198" s="25"/>
      <c r="Y198" s="25"/>
      <c r="Z198" s="25"/>
      <c r="AA198" s="25"/>
      <c r="AB198" s="25"/>
      <c r="AC198" s="25"/>
      <c r="AD198" s="25"/>
      <c r="AE198" s="25"/>
      <c r="AF198" s="25"/>
      <c r="AG198" s="25"/>
      <c r="AH198" s="25"/>
      <c r="AI198" s="25"/>
      <c r="AJ198" s="25"/>
      <c r="AK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row>
    <row r="199" spans="3:74" ht="15" customHeight="1">
      <c r="C199" s="98">
        <v>4</v>
      </c>
      <c r="D199" s="99">
        <v>2.4300000000000002</v>
      </c>
      <c r="E199" s="99">
        <v>1.1399999999999999</v>
      </c>
      <c r="F199" s="99">
        <v>0.79</v>
      </c>
      <c r="G199" s="100">
        <v>0.64</v>
      </c>
      <c r="H199" s="25"/>
      <c r="I199" s="98">
        <v>4</v>
      </c>
      <c r="J199" s="99">
        <v>1.52</v>
      </c>
      <c r="K199" s="99">
        <v>1.22</v>
      </c>
      <c r="L199" s="99">
        <v>1.42</v>
      </c>
      <c r="M199" s="100">
        <v>3.46</v>
      </c>
      <c r="N199" s="25"/>
      <c r="O199" s="98">
        <v>4</v>
      </c>
      <c r="P199" s="99">
        <v>0.44</v>
      </c>
      <c r="Q199" s="99">
        <v>0.03</v>
      </c>
      <c r="R199" s="99">
        <v>0.05</v>
      </c>
      <c r="S199" s="100">
        <v>0.24</v>
      </c>
      <c r="T199" s="25"/>
      <c r="U199" s="25"/>
      <c r="V199" s="25"/>
      <c r="W199" s="25"/>
      <c r="X199" s="25"/>
      <c r="Y199" s="25"/>
      <c r="Z199" s="25"/>
      <c r="AA199" s="25"/>
      <c r="AB199" s="25"/>
      <c r="AC199" s="25"/>
      <c r="AD199" s="25"/>
      <c r="AE199" s="25"/>
      <c r="AF199" s="25"/>
      <c r="AG199" s="25"/>
      <c r="AH199" s="25"/>
      <c r="AI199" s="25"/>
      <c r="AJ199" s="25"/>
      <c r="AK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row>
    <row r="200" spans="3:74" ht="15" customHeight="1">
      <c r="C200" s="98">
        <v>5</v>
      </c>
      <c r="D200" s="99">
        <v>3.43</v>
      </c>
      <c r="E200" s="99">
        <v>2.2400000000000002</v>
      </c>
      <c r="F200" s="99">
        <v>2.2400000000000002</v>
      </c>
      <c r="G200" s="100">
        <v>3.51</v>
      </c>
      <c r="H200" s="25"/>
      <c r="I200" s="98">
        <v>5</v>
      </c>
      <c r="J200" s="99">
        <v>2.25</v>
      </c>
      <c r="K200" s="99">
        <v>1.95</v>
      </c>
      <c r="L200" s="99">
        <v>2.48</v>
      </c>
      <c r="M200" s="100">
        <v>5.48</v>
      </c>
      <c r="N200" s="25"/>
      <c r="O200" s="98">
        <v>5</v>
      </c>
      <c r="P200" s="99">
        <v>3.36</v>
      </c>
      <c r="Q200" s="99">
        <v>2.37</v>
      </c>
      <c r="R200" s="99">
        <v>2.56</v>
      </c>
      <c r="S200" s="100">
        <v>4.6100000000000003</v>
      </c>
      <c r="T200" s="25"/>
      <c r="U200" s="25"/>
      <c r="V200" s="25"/>
      <c r="W200" s="25"/>
      <c r="X200" s="25"/>
      <c r="Y200" s="25"/>
      <c r="Z200" s="25"/>
      <c r="AA200" s="25"/>
      <c r="AB200" s="25"/>
      <c r="AC200" s="25"/>
      <c r="AD200" s="25"/>
      <c r="AE200" s="25"/>
      <c r="AF200" s="25"/>
      <c r="AG200" s="25"/>
      <c r="AH200" s="25"/>
      <c r="AI200" s="25"/>
      <c r="AJ200" s="25"/>
      <c r="AK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row>
    <row r="201" spans="3:74" ht="15" customHeight="1">
      <c r="C201" s="98">
        <v>6</v>
      </c>
      <c r="D201" s="99">
        <v>1.24</v>
      </c>
      <c r="E201" s="99">
        <v>0.54</v>
      </c>
      <c r="F201" s="99">
        <v>0.2</v>
      </c>
      <c r="G201" s="100">
        <v>0.11</v>
      </c>
      <c r="H201" s="25"/>
      <c r="I201" s="98">
        <v>6</v>
      </c>
      <c r="J201" s="99">
        <v>0.62</v>
      </c>
      <c r="K201" s="99">
        <v>0.67</v>
      </c>
      <c r="L201" s="99">
        <v>0.85</v>
      </c>
      <c r="M201" s="100">
        <v>2.2000000000000002</v>
      </c>
      <c r="N201" s="25"/>
      <c r="O201" s="98">
        <v>6</v>
      </c>
      <c r="P201" s="99">
        <v>0.1</v>
      </c>
      <c r="Q201" s="99">
        <v>0.13</v>
      </c>
      <c r="R201" s="99">
        <v>0.19</v>
      </c>
      <c r="S201" s="100">
        <v>0.48</v>
      </c>
      <c r="T201" s="25"/>
      <c r="U201" s="25"/>
      <c r="V201" s="25"/>
      <c r="W201" s="25"/>
      <c r="X201" s="25"/>
      <c r="Y201" s="25"/>
      <c r="Z201" s="25"/>
      <c r="AA201" s="25"/>
      <c r="AB201" s="25"/>
      <c r="AC201" s="25"/>
      <c r="AD201" s="25"/>
      <c r="AE201" s="25"/>
      <c r="AF201" s="25"/>
      <c r="AG201" s="25"/>
      <c r="AH201" s="25"/>
      <c r="AI201" s="25"/>
      <c r="AJ201" s="25"/>
      <c r="AK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row>
    <row r="202" spans="3:74" ht="15" customHeight="1">
      <c r="C202" s="98">
        <v>7</v>
      </c>
      <c r="D202" s="99">
        <v>2.42</v>
      </c>
      <c r="E202" s="99">
        <v>1.82</v>
      </c>
      <c r="F202" s="99">
        <v>1.98</v>
      </c>
      <c r="G202" s="100">
        <v>3.15</v>
      </c>
      <c r="H202" s="25"/>
      <c r="I202" s="98">
        <v>7</v>
      </c>
      <c r="J202" s="99">
        <v>1.51</v>
      </c>
      <c r="K202" s="99">
        <v>1.51</v>
      </c>
      <c r="L202" s="99">
        <v>2.1</v>
      </c>
      <c r="M202" s="100">
        <v>4.76</v>
      </c>
      <c r="N202" s="25"/>
      <c r="O202" s="98">
        <v>7</v>
      </c>
      <c r="P202" s="99">
        <v>2.66</v>
      </c>
      <c r="Q202" s="99">
        <v>2.19</v>
      </c>
      <c r="R202" s="99">
        <v>2.61</v>
      </c>
      <c r="S202" s="100">
        <v>4.8899999999999997</v>
      </c>
      <c r="T202" s="25"/>
      <c r="U202" s="25"/>
      <c r="V202" s="25"/>
      <c r="W202" s="25"/>
      <c r="X202" s="25"/>
      <c r="Y202" s="25"/>
      <c r="Z202" s="25"/>
      <c r="AA202" s="25"/>
      <c r="AB202" s="25"/>
      <c r="AC202" s="25"/>
      <c r="AD202" s="25"/>
      <c r="AE202" s="25"/>
      <c r="AF202" s="25"/>
      <c r="AG202" s="25"/>
      <c r="AH202" s="25"/>
      <c r="AI202" s="25"/>
      <c r="AJ202" s="25"/>
      <c r="AK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row>
    <row r="203" spans="3:74" ht="15" customHeight="1">
      <c r="C203" s="98">
        <v>8</v>
      </c>
      <c r="D203" s="99">
        <v>0.4</v>
      </c>
      <c r="E203" s="99">
        <v>0.03</v>
      </c>
      <c r="F203" s="99">
        <v>0.06</v>
      </c>
      <c r="G203" s="100">
        <v>0.31</v>
      </c>
      <c r="H203" s="25"/>
      <c r="I203" s="98">
        <v>8</v>
      </c>
      <c r="J203" s="99">
        <v>0.02</v>
      </c>
      <c r="K203" s="99">
        <v>0.14000000000000001</v>
      </c>
      <c r="L203" s="99">
        <v>0.26</v>
      </c>
      <c r="M203" s="100">
        <v>0.92</v>
      </c>
      <c r="N203" s="25"/>
      <c r="O203" s="98">
        <v>8</v>
      </c>
      <c r="P203" s="99">
        <v>0.22</v>
      </c>
      <c r="Q203" s="99">
        <v>0.18</v>
      </c>
      <c r="R203" s="99">
        <v>0.26</v>
      </c>
      <c r="S203" s="100">
        <v>0.69</v>
      </c>
      <c r="T203" s="25"/>
      <c r="U203" s="25"/>
      <c r="V203" s="25"/>
      <c r="W203" s="25"/>
      <c r="X203" s="25"/>
      <c r="Y203" s="25"/>
      <c r="Z203" s="25"/>
      <c r="AA203" s="25"/>
      <c r="AB203" s="25"/>
      <c r="AC203" s="25"/>
      <c r="AD203" s="25"/>
      <c r="AE203" s="25"/>
      <c r="AF203" s="25"/>
      <c r="AG203" s="25"/>
      <c r="AH203" s="25"/>
      <c r="AI203" s="25"/>
      <c r="AJ203" s="25"/>
      <c r="AK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row>
    <row r="204" spans="3:74" ht="15">
      <c r="C204" s="98">
        <v>9</v>
      </c>
      <c r="D204" s="99">
        <v>0.43</v>
      </c>
      <c r="E204" s="99">
        <v>1.17</v>
      </c>
      <c r="F204" s="99">
        <v>1.38</v>
      </c>
      <c r="G204" s="100">
        <v>2.2999999999999998</v>
      </c>
      <c r="H204" s="25"/>
      <c r="I204" s="98">
        <v>9</v>
      </c>
      <c r="J204" s="99">
        <v>0.27</v>
      </c>
      <c r="K204" s="99">
        <v>0.91</v>
      </c>
      <c r="L204" s="99">
        <v>1.42</v>
      </c>
      <c r="M204" s="100">
        <v>3.49</v>
      </c>
      <c r="N204" s="25"/>
      <c r="O204" s="98">
        <v>9</v>
      </c>
      <c r="P204" s="99">
        <v>0.55000000000000004</v>
      </c>
      <c r="Q204" s="99">
        <v>1.6</v>
      </c>
      <c r="R204" s="99">
        <v>2.11</v>
      </c>
      <c r="S204" s="100">
        <v>4.28</v>
      </c>
      <c r="T204" s="25"/>
      <c r="U204" s="25"/>
      <c r="V204" s="25"/>
      <c r="W204" s="25"/>
      <c r="X204" s="25"/>
      <c r="Y204" s="25"/>
      <c r="Z204" s="25"/>
      <c r="AA204" s="25"/>
      <c r="AB204" s="25"/>
      <c r="AC204" s="25"/>
      <c r="AD204" s="25"/>
      <c r="AE204" s="25"/>
      <c r="AF204" s="25"/>
      <c r="AG204" s="25"/>
      <c r="AH204" s="25"/>
      <c r="AI204" s="25"/>
      <c r="AJ204" s="25"/>
      <c r="AK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row>
    <row r="205" spans="3:74" ht="15">
      <c r="C205" s="98">
        <v>10</v>
      </c>
      <c r="D205" s="99">
        <v>0.01</v>
      </c>
      <c r="E205" s="99">
        <v>0.06</v>
      </c>
      <c r="F205" s="99">
        <v>0.12</v>
      </c>
      <c r="G205" s="100">
        <v>0.39</v>
      </c>
      <c r="H205" s="25"/>
      <c r="I205" s="98">
        <v>10</v>
      </c>
      <c r="J205" s="99">
        <v>0.02</v>
      </c>
      <c r="K205" s="99">
        <v>0.04</v>
      </c>
      <c r="L205" s="99">
        <v>0.03</v>
      </c>
      <c r="M205" s="100">
        <v>0.02</v>
      </c>
      <c r="N205" s="25"/>
      <c r="O205" s="98">
        <v>10</v>
      </c>
      <c r="P205" s="99">
        <v>0.08</v>
      </c>
      <c r="Q205" s="99">
        <v>0.21</v>
      </c>
      <c r="R205" s="99">
        <v>0.28000000000000003</v>
      </c>
      <c r="S205" s="100">
        <v>0.68</v>
      </c>
      <c r="T205" s="25"/>
      <c r="U205" s="25"/>
      <c r="V205" s="25"/>
      <c r="W205" s="25"/>
      <c r="X205" s="25"/>
      <c r="Y205" s="25"/>
    </row>
    <row r="206" spans="3:74" ht="15">
      <c r="C206" s="98">
        <v>11</v>
      </c>
      <c r="D206" s="99">
        <v>0</v>
      </c>
      <c r="E206" s="99">
        <v>0.05</v>
      </c>
      <c r="F206" s="99">
        <v>0.6</v>
      </c>
      <c r="G206" s="100">
        <v>1.28</v>
      </c>
      <c r="H206" s="25"/>
      <c r="I206" s="98">
        <v>11</v>
      </c>
      <c r="J206" s="99">
        <v>0</v>
      </c>
      <c r="K206" s="99">
        <v>0.04</v>
      </c>
      <c r="L206" s="99">
        <v>0.6</v>
      </c>
      <c r="M206" s="100">
        <v>2.09</v>
      </c>
      <c r="N206" s="25"/>
      <c r="O206" s="98">
        <v>11</v>
      </c>
      <c r="P206" s="99">
        <v>0</v>
      </c>
      <c r="Q206" s="99">
        <v>0.08</v>
      </c>
      <c r="R206" s="99">
        <v>1.1000000000000001</v>
      </c>
      <c r="S206" s="100">
        <v>3.08</v>
      </c>
      <c r="T206" s="25"/>
      <c r="U206" s="25"/>
      <c r="V206" s="25"/>
      <c r="W206" s="25"/>
      <c r="X206" s="25"/>
      <c r="Y206" s="25"/>
    </row>
    <row r="207" spans="3:74" ht="15">
      <c r="C207" s="98">
        <v>12</v>
      </c>
      <c r="D207" s="99">
        <v>0</v>
      </c>
      <c r="E207" s="99">
        <v>0.01</v>
      </c>
      <c r="F207" s="99">
        <v>0.13</v>
      </c>
      <c r="G207" s="100">
        <v>0.45</v>
      </c>
      <c r="H207" s="25"/>
      <c r="I207" s="98">
        <v>12</v>
      </c>
      <c r="J207" s="99">
        <v>0</v>
      </c>
      <c r="K207" s="99">
        <v>0.01</v>
      </c>
      <c r="L207" s="99">
        <v>7.0000000000000007E-2</v>
      </c>
      <c r="M207" s="100">
        <v>0.14000000000000001</v>
      </c>
      <c r="N207" s="25"/>
      <c r="O207" s="98">
        <v>12</v>
      </c>
      <c r="P207" s="99">
        <v>0</v>
      </c>
      <c r="Q207" s="99">
        <v>0.02</v>
      </c>
      <c r="R207" s="99">
        <v>0.24</v>
      </c>
      <c r="S207" s="100">
        <v>0.67</v>
      </c>
      <c r="T207" s="25"/>
      <c r="U207" s="25"/>
      <c r="V207" s="25"/>
      <c r="W207" s="25"/>
      <c r="X207" s="25"/>
      <c r="Y207" s="25"/>
    </row>
    <row r="208" spans="3:74" ht="15">
      <c r="C208" s="98">
        <v>13</v>
      </c>
      <c r="D208" s="99">
        <v>0</v>
      </c>
      <c r="E208" s="99">
        <v>0</v>
      </c>
      <c r="F208" s="99">
        <v>0</v>
      </c>
      <c r="G208" s="100">
        <v>0.24</v>
      </c>
      <c r="H208" s="25"/>
      <c r="I208" s="98">
        <v>13</v>
      </c>
      <c r="J208" s="99">
        <v>0</v>
      </c>
      <c r="K208" s="99">
        <v>0</v>
      </c>
      <c r="L208" s="99">
        <v>0</v>
      </c>
      <c r="M208" s="100">
        <v>0.56000000000000005</v>
      </c>
      <c r="N208" s="25"/>
      <c r="O208" s="98">
        <v>13</v>
      </c>
      <c r="P208" s="99">
        <v>0</v>
      </c>
      <c r="Q208" s="99">
        <v>0</v>
      </c>
      <c r="R208" s="99">
        <v>0</v>
      </c>
      <c r="S208" s="100">
        <v>1.01</v>
      </c>
      <c r="T208" s="25"/>
      <c r="U208" s="25"/>
      <c r="V208" s="25"/>
      <c r="W208" s="25"/>
      <c r="X208" s="25"/>
      <c r="Y208" s="25"/>
    </row>
    <row r="209" spans="3:25" ht="15.75" thickBot="1">
      <c r="C209" s="101">
        <v>14</v>
      </c>
      <c r="D209" s="102">
        <v>0</v>
      </c>
      <c r="E209" s="102">
        <v>0</v>
      </c>
      <c r="F209" s="102">
        <v>0</v>
      </c>
      <c r="G209" s="103">
        <v>0.27</v>
      </c>
      <c r="H209" s="25"/>
      <c r="I209" s="101">
        <v>14</v>
      </c>
      <c r="J209" s="102">
        <v>0</v>
      </c>
      <c r="K209" s="102">
        <v>0</v>
      </c>
      <c r="L209" s="102">
        <v>0</v>
      </c>
      <c r="M209" s="103">
        <v>0.12</v>
      </c>
      <c r="N209" s="25"/>
      <c r="O209" s="101">
        <v>14</v>
      </c>
      <c r="P209" s="102">
        <v>0</v>
      </c>
      <c r="Q209" s="102">
        <v>0</v>
      </c>
      <c r="R209" s="102">
        <v>0</v>
      </c>
      <c r="S209" s="103">
        <v>0.36</v>
      </c>
      <c r="T209" s="25"/>
      <c r="U209" s="25"/>
      <c r="V209" s="25"/>
      <c r="W209" s="25"/>
      <c r="X209" s="25"/>
      <c r="Y209" s="25"/>
    </row>
    <row r="210" spans="3:25">
      <c r="C210" s="25"/>
      <c r="D210" s="25"/>
      <c r="E210" s="25"/>
      <c r="F210" s="25"/>
      <c r="G210" s="25"/>
      <c r="H210" s="25"/>
      <c r="I210" s="25"/>
      <c r="J210" s="25"/>
      <c r="K210" s="25"/>
      <c r="L210" s="25"/>
      <c r="M210" s="25"/>
      <c r="N210" s="25"/>
      <c r="O210" s="25"/>
      <c r="P210" s="25"/>
      <c r="Q210" s="25"/>
      <c r="R210" s="25"/>
      <c r="S210" s="25"/>
      <c r="T210" s="25"/>
    </row>
  </sheetData>
  <protectedRanges>
    <protectedRange sqref="N65:N78" name="Rango6_1"/>
    <protectedRange sqref="L65:L78" name="Rango5_1"/>
    <protectedRange sqref="E19" name="Rango1_1"/>
    <protectedRange sqref="E22:E23" name="Rango2_1"/>
    <protectedRange sqref="F29" name="Rango3_1"/>
    <protectedRange sqref="E39" name="Rango4_1"/>
    <protectedRange sqref="D109:E123" name="Rango7_1"/>
  </protectedRanges>
  <mergeCells count="50">
    <mergeCell ref="D108:E108"/>
    <mergeCell ref="C128:D128"/>
    <mergeCell ref="F128:I128"/>
    <mergeCell ref="J128:M128"/>
    <mergeCell ref="C22:D22"/>
    <mergeCell ref="C46:F46"/>
    <mergeCell ref="C56:F56"/>
    <mergeCell ref="G22:H22"/>
    <mergeCell ref="C39:D39"/>
    <mergeCell ref="J23:L23"/>
    <mergeCell ref="J22:L22"/>
    <mergeCell ref="C30:E30"/>
    <mergeCell ref="B14:Q14"/>
    <mergeCell ref="C148:E148"/>
    <mergeCell ref="C29:E29"/>
    <mergeCell ref="C32:F32"/>
    <mergeCell ref="C54:E54"/>
    <mergeCell ref="C53:E53"/>
    <mergeCell ref="C51:D51"/>
    <mergeCell ref="C50:D50"/>
    <mergeCell ref="C43:E43"/>
    <mergeCell ref="C42:E42"/>
    <mergeCell ref="C40:D40"/>
    <mergeCell ref="N128:P128"/>
    <mergeCell ref="C23:D23"/>
    <mergeCell ref="C20:D20"/>
    <mergeCell ref="C19:D19"/>
    <mergeCell ref="G23:H23"/>
    <mergeCell ref="I155:L155"/>
    <mergeCell ref="I154:L154"/>
    <mergeCell ref="J174:L174"/>
    <mergeCell ref="D174:F174"/>
    <mergeCell ref="C155:F155"/>
    <mergeCell ref="C154:F154"/>
    <mergeCell ref="C173:F173"/>
    <mergeCell ref="I173:L173"/>
    <mergeCell ref="P193:R193"/>
    <mergeCell ref="J193:L193"/>
    <mergeCell ref="J192:L192"/>
    <mergeCell ref="D193:F193"/>
    <mergeCell ref="D192:F192"/>
    <mergeCell ref="U154:X154"/>
    <mergeCell ref="U155:X155"/>
    <mergeCell ref="P174:R174"/>
    <mergeCell ref="V174:X174"/>
    <mergeCell ref="P192:R192"/>
    <mergeCell ref="O154:R154"/>
    <mergeCell ref="O155:R155"/>
    <mergeCell ref="O173:R173"/>
    <mergeCell ref="U173:X173"/>
  </mergeCells>
  <dataValidations count="1">
    <dataValidation type="list" allowBlank="1" showDropDown="1" showInputMessage="1" showErrorMessage="1" errorTitle="Valor incorrecto" error="Sólo existen las columnas A, B, C o D" sqref="C130:C146 D130:E147">
      <formula1>"a,b,c,d,A,B,C,D"</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page</vt:lpstr>
      <vt:lpstr>calculation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2019-05-06T17:27:59Z</dcterms:modified>
</cp:coreProperties>
</file>