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 Werner-Juszczuk\Documents\PRACA PB\VIPSKILLS\2018\Polski\"/>
    </mc:Choice>
  </mc:AlternateContent>
  <bookViews>
    <workbookView xWindow="0" yWindow="0" windowWidth="8892" windowHeight="7308" activeTab="1"/>
  </bookViews>
  <sheets>
    <sheet name="Info page" sheetId="7" r:id="rId1"/>
    <sheet name="Kolektory słoneczne" sheetId="2" r:id="rId2"/>
    <sheet name="Constant" sheetId="6" state="hidden" r:id="rId3"/>
  </sheets>
  <externalReferences>
    <externalReference r:id="rId4"/>
    <externalReference r:id="rId5"/>
  </externalReferences>
  <definedNames>
    <definedName name="anscount" hidden="1">1</definedName>
    <definedName name="at_lok" localSheetId="2">'[1]Wsp. strat lokalnych'!$J$1</definedName>
    <definedName name="at_lok">'[1]Wsp. strat na dł. stal'!$J$1</definedName>
    <definedName name="at_s" localSheetId="2">'[1]Wsp. strat na dł. stal'!$H$1</definedName>
    <definedName name="at_s">'[1]Liczba Reynoldsa'!$H$1</definedName>
    <definedName name="at_w" localSheetId="2">'[1]Wsp. strat na dł. winidur'!$H$1</definedName>
    <definedName name="at_w">'[1]błąd lepk. i gęst. stal'!$H$1</definedName>
    <definedName name="at_ZV" localSheetId="2">'[1]Cechowanie zwężki Venturiego'!$H$1</definedName>
    <definedName name="at_ZV">'[1]Cechowanie manometru'!$H$1</definedName>
    <definedName name="błąd_długości" localSheetId="2">'[1]Rachunek Błędów'!$G$3</definedName>
    <definedName name="błąd_długości">'[1]solar collectors'!$G$3</definedName>
    <definedName name="błąd_lepkości_Re" localSheetId="2">'[1]błąd lepkości LRe'!$S$5</definedName>
    <definedName name="błąd_lepkości_Re">'[1]błąd lepk. i gęst. winidur'!$S$5</definedName>
    <definedName name="błąd_średnicy" localSheetId="2">'[1]Rachunek Błędów'!$K$3</definedName>
    <definedName name="błąd_średnicy">'[1]solar collectors'!$K$3</definedName>
    <definedName name="błąd_temperatury" localSheetId="2">'[1]Rachunek Błędów'!$C$3</definedName>
    <definedName name="błąd_temperatury">'[1]solar collectors'!$C$3</definedName>
    <definedName name="cp">#REF!</definedName>
    <definedName name="d_1" localSheetId="2">'[1]Cechowanie zwężki Venturiego'!$U$1</definedName>
    <definedName name="d_1">'[1]Cechowanie manometru'!$U$1</definedName>
    <definedName name="d_2" localSheetId="2">'[1]Cechowanie zwężki Venturiego'!$S$1</definedName>
    <definedName name="d_2">'[1]Cechowanie manometru'!$S$1</definedName>
    <definedName name="d_HP" localSheetId="2">'[1]Zastosowanie Prawa H-P'!$K$1</definedName>
    <definedName name="d_HP">'[1]błąd lepkości LRe'!$K$1</definedName>
    <definedName name="d_w" localSheetId="2">'[1]Pomiar prędkości i rozkł. pręd.'!$G$1</definedName>
    <definedName name="d_w">'[1]Zastosowanie Prawa H-P'!$G$1</definedName>
    <definedName name="dw_lok" localSheetId="2">'[1]Wsp. strat lokalnych'!$U$4</definedName>
    <definedName name="dw_lok">'[1]Wsp. strat na dł. stal'!$U$4</definedName>
    <definedName name="dw_s" localSheetId="2">'[1]Wsp. strat na dł. stal'!$K$4</definedName>
    <definedName name="dw_s">'[1]Liczba Reynoldsa'!$K$4</definedName>
    <definedName name="dw_w" localSheetId="2">'[1]Wsp. strat na dł. winidur'!$K$4</definedName>
    <definedName name="dw_w">'[1]błąd lepk. i gęst. stal'!$K$4</definedName>
    <definedName name="dz_lok" localSheetId="2">'[1]Wsp. strat lokalnych'!$R$4</definedName>
    <definedName name="dz_lok">'[1]Wsp. strat na dł. stal'!$R$4</definedName>
    <definedName name="entalpia" localSheetId="2">'[2]Stałe Ogół'!$A:$A,'[2]Stałe Ogół'!$E:$E</definedName>
    <definedName name="entalpia">#REF!,#REF!</definedName>
    <definedName name="F_2" localSheetId="2">'[1]Cechowanie zwężki Venturiego'!$Q$1</definedName>
    <definedName name="F_2">'[1]Cechowanie manometru'!$Q$1</definedName>
    <definedName name="g_HP" localSheetId="2">'[1]Zastosowanie Prawa H-P'!$V$1</definedName>
    <definedName name="g_HP">'[1]błąd lepkości LRe'!$V$1</definedName>
    <definedName name="g_nw" localSheetId="2">'[1]Naczynko wirujące'!$E$1</definedName>
    <definedName name="g_nw">[1]Stałe!$E$1</definedName>
    <definedName name="g_RP" localSheetId="2">'[1]Pomiar prędkości i rozkł. pręd.'!$K$1</definedName>
    <definedName name="g_RP">'[1]Zastosowanie Prawa H-P'!$K$1</definedName>
    <definedName name="g_sc_lok" localSheetId="2">'[1]Wsp. strat lokalnych'!$T$4</definedName>
    <definedName name="g_sc_lok">'[1]Wsp. strat na dł. stal'!$T$4</definedName>
    <definedName name="gęstość" localSheetId="2">'[1]Cechowanie zwężki Venturiego'!$H$4</definedName>
    <definedName name="gęstość">'[1]Cechowanie manometru'!$H$4</definedName>
    <definedName name="gęstość_CM" localSheetId="2">'[1]Cechowanie manometru'!$D$3</definedName>
    <definedName name="gęstość_CM">[1]Arkusz3!$D$3</definedName>
    <definedName name="gęstość_spirytusu" localSheetId="2">'[1]Cechowanie manometru'!$J$3</definedName>
    <definedName name="gęstość_spirytusu">[1]Arkusz3!$J$3</definedName>
    <definedName name="klasa_dokładności" localSheetId="2">'[1]Cechowanie zwężki Venturiego'!$J$1</definedName>
    <definedName name="klasa_dokładności">'[1]Cechowanie manometru'!$J$1</definedName>
    <definedName name="l_0" localSheetId="2">'[1]Pomiar prędkości i rozkł. pręd.'!$B$6</definedName>
    <definedName name="l_0">'[1]Zastosowanie Prawa H-P'!$B$6</definedName>
    <definedName name="L_HP" localSheetId="2">'[1]Zastosowanie Prawa H-P'!$N$1</definedName>
    <definedName name="L_HP">'[1]błąd lepkości LRe'!$N$1</definedName>
    <definedName name="L_s" localSheetId="2">'[1]Wsp. strat na dł. stal'!$J$4</definedName>
    <definedName name="L_s">'[1]Liczba Reynoldsa'!$J$4</definedName>
    <definedName name="L_w" localSheetId="2">'[1]Wsp. strat na dł. winidur'!$J$4</definedName>
    <definedName name="L_w">'[1]błąd lepk. i gęst. stal'!$J$4</definedName>
    <definedName name="lambda" localSheetId="2">'[2]Stałe Ogół'!$A:$A,'[2]Stałe Ogół'!$F:$F</definedName>
    <definedName name="lambda">#REF!,#REF!</definedName>
    <definedName name="lepkość" localSheetId="2">'[1]Cechowanie zwężki Venturiego'!$E$4</definedName>
    <definedName name="lepkość">'[1]Cechowanie manometru'!$E$4</definedName>
    <definedName name="lepkość_Re" localSheetId="2">'[1]Liczba Reynoldsa'!$E$4</definedName>
    <definedName name="lepkość_Re">'[1]Stałe Ogół'!$E$4</definedName>
    <definedName name="m" localSheetId="2">'[1]Cechowanie zwężki Venturiego'!$X$1</definedName>
    <definedName name="m">'[1]Cechowanie manometru'!$X$1</definedName>
    <definedName name="mi" localSheetId="2">[1]Stałe!$H:$I</definedName>
    <definedName name="mi">[1]Stałe!$H:$I</definedName>
    <definedName name="mi_HP" localSheetId="2">'[1]Zastosowanie Prawa H-P'!$W$4</definedName>
    <definedName name="mi_HP">'[1]błąd lepkości LRe'!$W$4</definedName>
    <definedName name="n" localSheetId="2">'[1]Pomiar prędkości i rozkł. pręd.'!$C$6</definedName>
    <definedName name="n">'[1]Zastosowanie Prawa H-P'!$C$6</definedName>
    <definedName name="ni" localSheetId="2">[1]Stałe!$D:$E</definedName>
    <definedName name="ni">[1]Stałe!$D:$E</definedName>
    <definedName name="ni_1" localSheetId="2">'[1]błąd lepkości LRe'!$E$4</definedName>
    <definedName name="ni_1">'[1]błąd lepk. i gęst. winidur'!$E$4</definedName>
    <definedName name="ni_1_w" localSheetId="2">'[1]błąd lepk. i gęst. winidur'!$E$14</definedName>
    <definedName name="ni_1_w">'[1]Stałe Gogół'!$E$14</definedName>
    <definedName name="ni_1_zv" localSheetId="2">'[1]błąd gęstości ZV'!$E$14</definedName>
    <definedName name="ni_1_zv">[1]Stałe!$E$14</definedName>
    <definedName name="ni_11" localSheetId="2">'[1]błąd lepk. i gęst. stal'!$E$14</definedName>
    <definedName name="ni_11">'[1]Naczynko wirujące'!$E$14</definedName>
    <definedName name="ni_12" localSheetId="2">'[1]błąd lepk. i gęst. stal'!$E$15</definedName>
    <definedName name="ni_12">'[1]Naczynko wirujące'!$E$15</definedName>
    <definedName name="ni_13" localSheetId="2">'[1]błąd lepk. i gęst. stal'!$E$16</definedName>
    <definedName name="ni_13">'[1]Naczynko wirujące'!$E$16</definedName>
    <definedName name="ni_2" localSheetId="2">'[1]błąd lepkości LRe'!$E$5</definedName>
    <definedName name="ni_2">'[1]błąd lepk. i gęst. winidur'!$E$5</definedName>
    <definedName name="ni_2_w" localSheetId="2">'[1]błąd lepk. i gęst. winidur'!$E$15</definedName>
    <definedName name="ni_2_w">'[1]Stałe Gogół'!$E$15</definedName>
    <definedName name="ni_2_zv" localSheetId="2">'[1]błąd gęstości ZV'!$E$15</definedName>
    <definedName name="ni_2_zv">[1]Stałe!$E$15</definedName>
    <definedName name="ni_3" localSheetId="2">'[1]błąd lepkości LRe'!$E$6</definedName>
    <definedName name="ni_3">'[1]błąd lepk. i gęst. winidur'!$E$6</definedName>
    <definedName name="ni_3_w" localSheetId="2">'[1]błąd lepk. i gęst. winidur'!$E$16</definedName>
    <definedName name="ni_3_w">'[1]Stałe Gogół'!$E$16</definedName>
    <definedName name="ni_3_zv" localSheetId="2">'[1]błąd gęstości ZV'!$E$16</definedName>
    <definedName name="ni_3_zv">[1]Stałe!$E$16</definedName>
    <definedName name="ni_lok" localSheetId="2">'[1]Wsp. strat lokalnych'!$Y$4</definedName>
    <definedName name="ni_lok">'[1]Wsp. strat na dł. stal'!$Y$4</definedName>
    <definedName name="ni_lok_1" localSheetId="2">'[1]błąd lepk. i gęst. str. lok.'!$E$14</definedName>
    <definedName name="ni_lok_1">'[1]Cechowanie zwężki Venturiego'!$E$14</definedName>
    <definedName name="ni_lok_2" localSheetId="2">'[1]błąd lepk. i gęst. str. lok.'!$E$15</definedName>
    <definedName name="ni_lok_2">'[1]Cechowanie zwężki Venturiego'!$E$15</definedName>
    <definedName name="ni_lok_3" localSheetId="2">'[1]błąd lepk. i gęst. str. lok.'!$E$16</definedName>
    <definedName name="ni_lok_3">'[1]Cechowanie zwężki Venturiego'!$E$16</definedName>
    <definedName name="ni_t_s" localSheetId="2">'[1]Wsp. strat na dł. stal'!$O$4</definedName>
    <definedName name="ni_t_s">'[1]Liczba Reynoldsa'!$O$4</definedName>
    <definedName name="ni_t_w" localSheetId="2">'[1]Wsp. strat na dł. winidur'!$O$4</definedName>
    <definedName name="ni_t_w">'[1]błąd lepk. i gęst. stal'!$O$4</definedName>
    <definedName name="pi_HP" localSheetId="2">'[1]Zastosowanie Prawa H-P'!$B$1</definedName>
    <definedName name="pi_HP">'[1]błąd lepkości LRe'!$B$1</definedName>
    <definedName name="pi_lok" localSheetId="2">'[1]Wsp. strat lokalnych'!$B$1</definedName>
    <definedName name="pi_lok">'[1]Wsp. strat na dł. stal'!$B$1</definedName>
    <definedName name="pi_LR" localSheetId="2">'[1]Liczba Reynoldsa'!$H$1</definedName>
    <definedName name="pi_LR">'[1]Stałe Ogół'!$H$1</definedName>
    <definedName name="pi_RP" localSheetId="2">'[1]Pomiar prędkości i rozkł. pręd.'!$B$1</definedName>
    <definedName name="pi_RP">'[1]Zastosowanie Prawa H-P'!$B$1</definedName>
    <definedName name="pi_s" localSheetId="2">'[1]Wsp. strat na dł. stal'!$B$1</definedName>
    <definedName name="pi_s">'[1]Liczba Reynoldsa'!$B$1</definedName>
    <definedName name="pi_w" localSheetId="2">'[1]Wsp. strat na dł. winidur'!$B$1</definedName>
    <definedName name="pi_w">'[1]błąd lepk. i gęst. stal'!$B$1</definedName>
    <definedName name="pi_ZV" localSheetId="2">'[1]Cechowanie zwężki Venturiego'!$B$1</definedName>
    <definedName name="pi_ZV">'[1]Cechowanie manometru'!$B$1</definedName>
    <definedName name="Przyśpieszenie_CM" localSheetId="2">'[1]Cechowanie manometru'!$E$3</definedName>
    <definedName name="Przyśpieszenie_CM">[1]Arkusz3!$E$3</definedName>
    <definedName name="R_naczynka" localSheetId="2">'[1]Naczynko wirujące'!$B$1</definedName>
    <definedName name="R_naczynka">[1]Stałe!$B$1</definedName>
    <definedName name="ro" localSheetId="2">[1]Stałe!$A:$B</definedName>
    <definedName name="ro">[1]Stałe!$A:$B</definedName>
    <definedName name="ro_1">#REF!</definedName>
    <definedName name="ro_1_zv" localSheetId="2">'[1]błąd gęstości ZV'!$E$4</definedName>
    <definedName name="ro_1_zv">[1]Stałe!$E$4</definedName>
    <definedName name="ro_2">#REF!</definedName>
    <definedName name="ro_2_zv" localSheetId="2">'[1]błąd gęstości ZV'!$E$5</definedName>
    <definedName name="ro_2_zv">[1]Stałe!$E$5</definedName>
    <definedName name="ro_3">#REF!</definedName>
    <definedName name="ro_3_zv" localSheetId="2">'[1]błąd gęstości ZV'!$E$6</definedName>
    <definedName name="ro_3_zv">[1]Stałe!$E$6</definedName>
    <definedName name="ro_cieczy_manometrycznej" localSheetId="2">'[1]Pomiar prędkości i rozkł. pręd.'!$E$1</definedName>
    <definedName name="ro_cieczy_manometrycznej">'[1]Zastosowanie Prawa H-P'!$E$1</definedName>
    <definedName name="ro_HP" localSheetId="2">'[1]Zastosowanie Prawa H-P'!$E$4</definedName>
    <definedName name="ro_HP">'[1]błąd lepkości LRe'!$E$4</definedName>
    <definedName name="ro_lok" localSheetId="2">'[1]Wsp. strat lokalnych'!$AB$4</definedName>
    <definedName name="ro_lok">'[1]Wsp. strat na dł. stal'!$AB$4</definedName>
    <definedName name="ro_lok_1" localSheetId="2">'[1]błąd lepk. i gęst. str. lok.'!$E$4</definedName>
    <definedName name="ro_lok_1">'[1]Cechowanie zwężki Venturiego'!$E$4</definedName>
    <definedName name="ro_lok_2" localSheetId="2">'[1]błąd lepk. i gęst. str. lok.'!$E$5</definedName>
    <definedName name="ro_lok_2">'[1]Cechowanie zwężki Venturiego'!$E$5</definedName>
    <definedName name="ro_lok_3" localSheetId="2">'[1]błąd lepk. i gęst. str. lok.'!$E$6</definedName>
    <definedName name="ro_lok_3">'[1]Cechowanie zwężki Venturiego'!$E$6</definedName>
    <definedName name="ro_t_s" localSheetId="2">'[1]Wsp. strat na dł. stal'!$R$4</definedName>
    <definedName name="ro_t_s">'[1]Liczba Reynoldsa'!$R$4</definedName>
    <definedName name="ro_t_w" localSheetId="2">'[1]Wsp. strat na dł. winidur'!$R$4</definedName>
    <definedName name="ro_t_w">'[1]błąd lepk. i gęst. stal'!$R$4</definedName>
    <definedName name="sigma">#REF!</definedName>
    <definedName name="srednica_Re" localSheetId="2">'[1]Liczba Reynoldsa'!$B$1</definedName>
    <definedName name="srednica_Re">'[1]Stałe Ogół'!$B$1</definedName>
    <definedName name="t_1">#REF!</definedName>
    <definedName name="t_1_ni">#REF!</definedName>
    <definedName name="t_1_ni_st" localSheetId="2">'[1]błąd lepk. i gęst. stal'!$B$14</definedName>
    <definedName name="t_1_ni_st">'[1]Naczynko wirujące'!$B$14</definedName>
    <definedName name="t_1_ni_w" localSheetId="2">'[1]błąd lepk. i gęst. winidur'!$B$14</definedName>
    <definedName name="t_1_ni_w">'[1]Stałe Gogół'!$B$14</definedName>
    <definedName name="t_1_ni_zv" localSheetId="2">'[1]błąd gęstości ZV'!$B$14</definedName>
    <definedName name="t_1_ni_zv">[1]Stałe!$B$14</definedName>
    <definedName name="t_1_ro">#REF!</definedName>
    <definedName name="t_1_ro_st" localSheetId="2">'[1]błąd lepk. i gęst. stal'!$B$4</definedName>
    <definedName name="t_1_ro_st">'[1]Naczynko wirujące'!$B$4</definedName>
    <definedName name="t_1_ro_w" localSheetId="2">'[1]błąd lepk. i gęst. winidur'!$B$4</definedName>
    <definedName name="t_1_ro_w">'[1]Stałe Gogół'!$B$4</definedName>
    <definedName name="t_1_ro_zv" localSheetId="2">'[1]błąd gęstości ZV'!$B$4</definedName>
    <definedName name="t_1_ro_zv">[1]Stałe!$B$4</definedName>
    <definedName name="t_1_zv">#REF!</definedName>
    <definedName name="t_2">#REF!</definedName>
    <definedName name="t_2_ni">#REF!</definedName>
    <definedName name="t_2_ni_st" localSheetId="2">'[1]błąd lepk. i gęst. stal'!$B$15</definedName>
    <definedName name="t_2_ni_st">'[1]Naczynko wirujące'!$B$15</definedName>
    <definedName name="t_2_ni_w" localSheetId="2">'[1]błąd lepk. i gęst. winidur'!$B$15</definedName>
    <definedName name="t_2_ni_w">'[1]Stałe Gogół'!$B$15</definedName>
    <definedName name="t_2_ni_zv" localSheetId="2">'[1]błąd gęstości ZV'!$B$15</definedName>
    <definedName name="t_2_ni_zv">[1]Stałe!$B$15</definedName>
    <definedName name="t_2_ro">#REF!</definedName>
    <definedName name="t_2_ro_st" localSheetId="2">'[1]błąd lepk. i gęst. stal'!$B$5</definedName>
    <definedName name="t_2_ro_st">'[1]Naczynko wirujące'!$B$5</definedName>
    <definedName name="t_2_ro_w" localSheetId="2">'[1]błąd lepk. i gęst. winidur'!$B$5</definedName>
    <definedName name="t_2_ro_w">'[1]Stałe Gogół'!$B$5</definedName>
    <definedName name="t_2_ro_zv" localSheetId="2">'[1]błąd gęstości ZV'!$B$5</definedName>
    <definedName name="t_2_ro_zv">[1]Stałe!$B$5</definedName>
    <definedName name="t_3">#REF!</definedName>
    <definedName name="t_3_ni">#REF!</definedName>
    <definedName name="t_3_ni_st" localSheetId="2">'[1]błąd lepk. i gęst. stal'!$B$16</definedName>
    <definedName name="t_3_ni_st">'[1]Naczynko wirujące'!$B$16</definedName>
    <definedName name="t_3_ni_w" localSheetId="2">'[1]błąd lepk. i gęst. winidur'!$B$16</definedName>
    <definedName name="t_3_ni_w">'[1]Stałe Gogół'!$B$16</definedName>
    <definedName name="t_3_ni_zv" localSheetId="2">'[1]błąd gęstości ZV'!$B$16</definedName>
    <definedName name="t_3_ni_zv">[1]Stałe!$B$16</definedName>
    <definedName name="t_3_ro">#REF!</definedName>
    <definedName name="t_3_ro_st" localSheetId="2">'[1]błąd lepk. i gęst. stal'!$B$6</definedName>
    <definedName name="t_3_ro_st">'[1]Naczynko wirujące'!$B$6</definedName>
    <definedName name="t_3_ro_w" localSheetId="2">'[1]błąd lepk. i gęst. winidur'!$B$6</definedName>
    <definedName name="t_3_ro_w">'[1]Stałe Gogół'!$B$6</definedName>
    <definedName name="t_3_ro_zv" localSheetId="2">'[1]błąd gęstości ZV'!$B$6</definedName>
    <definedName name="t_3_ro_zv">[1]Stałe!$B$6</definedName>
    <definedName name="t_Gogół">#REF!</definedName>
    <definedName name="t_lok_1_ni" localSheetId="2">'[1]błąd lepk. i gęst. str. lok.'!$B$14</definedName>
    <definedName name="t_lok_1_ni">'[1]Cechowanie zwężki Venturiego'!$B$14</definedName>
    <definedName name="t_lok_1_ro" localSheetId="2">'[1]błąd lepk. i gęst. str. lok.'!$B$4</definedName>
    <definedName name="t_lok_1_ro">'[1]Cechowanie zwężki Venturiego'!$B$4</definedName>
    <definedName name="t_lok_2_ni" localSheetId="2">'[1]błąd lepk. i gęst. str. lok.'!$B$15</definedName>
    <definedName name="t_lok_2_ni">'[1]Cechowanie zwężki Venturiego'!$B$15</definedName>
    <definedName name="t_lok_2_ro" localSheetId="2">'[1]błąd lepk. i gęst. str. lok.'!$B$5</definedName>
    <definedName name="t_lok_2_ro">'[1]Cechowanie zwężki Venturiego'!$B$5</definedName>
    <definedName name="t_lok_3_ni" localSheetId="2">'[1]błąd lepk. i gęst. str. lok.'!$B$16</definedName>
    <definedName name="t_lok_3_ni">'[1]Cechowanie zwężki Venturiego'!$B$16</definedName>
    <definedName name="t_lok_3_ro" localSheetId="2">'[1]błąd lepk. i gęst. str. lok.'!$B$6</definedName>
    <definedName name="t_lok_3_ro">'[1]Cechowanie zwężki Venturiego'!$B$6</definedName>
    <definedName name="T_mi" localSheetId="2">[1]Stałe!$H:$H</definedName>
    <definedName name="T_mi">[1]Stałe!$H:$H</definedName>
    <definedName name="T_ni" localSheetId="2">[1]Stałe!$D:$D</definedName>
    <definedName name="T_ni">[1]Stałe!$D:$D</definedName>
    <definedName name="T_ro" localSheetId="2">[1]Stałe!$A:$A</definedName>
    <definedName name="T_ro">[1]Stałe!$A:$A</definedName>
    <definedName name="T_sigma">#REF!</definedName>
  </definedNames>
  <calcPr calcId="162913"/>
</workbook>
</file>

<file path=xl/calcChain.xml><?xml version="1.0" encoding="utf-8"?>
<calcChain xmlns="http://schemas.openxmlformats.org/spreadsheetml/2006/main">
  <c r="H74" i="2" l="1"/>
  <c r="I74" i="2"/>
  <c r="J74" i="2"/>
  <c r="K74" i="2"/>
  <c r="L74" i="2"/>
  <c r="M74" i="2"/>
  <c r="N74" i="2"/>
  <c r="O74" i="2"/>
  <c r="P74" i="2"/>
  <c r="G74" i="2"/>
  <c r="G73" i="2"/>
  <c r="H73" i="2" l="1"/>
  <c r="I73" i="2"/>
  <c r="J73" i="2"/>
  <c r="K73" i="2"/>
  <c r="L73" i="2"/>
  <c r="M73" i="2"/>
  <c r="N73" i="2"/>
  <c r="O73" i="2"/>
  <c r="P73" i="2"/>
  <c r="G46" i="2" l="1"/>
  <c r="H46" i="2"/>
  <c r="I46" i="2"/>
  <c r="J46" i="2"/>
  <c r="G47" i="2"/>
  <c r="H47" i="2"/>
  <c r="I47" i="2"/>
  <c r="J47" i="2"/>
  <c r="G48" i="2"/>
  <c r="H48" i="2"/>
  <c r="I48" i="2"/>
  <c r="J48" i="2"/>
  <c r="G49" i="2"/>
  <c r="H49" i="2"/>
  <c r="I49" i="2"/>
  <c r="J49" i="2"/>
  <c r="G50" i="2"/>
  <c r="H50" i="2"/>
  <c r="I50" i="2"/>
  <c r="J50" i="2"/>
  <c r="G51" i="2"/>
  <c r="H51" i="2"/>
  <c r="I51" i="2"/>
  <c r="J51" i="2"/>
  <c r="G52" i="2"/>
  <c r="H52" i="2"/>
  <c r="I52" i="2"/>
  <c r="J52" i="2"/>
  <c r="G53" i="2"/>
  <c r="H53" i="2"/>
  <c r="I53" i="2"/>
  <c r="J53" i="2"/>
  <c r="G54" i="2"/>
  <c r="H54" i="2"/>
  <c r="I54" i="2"/>
  <c r="J54" i="2"/>
  <c r="G55" i="2"/>
  <c r="H55" i="2"/>
  <c r="I55" i="2"/>
  <c r="J55" i="2"/>
  <c r="G56" i="2"/>
  <c r="H56" i="2"/>
  <c r="I56" i="2"/>
  <c r="J56" i="2"/>
  <c r="G57" i="2"/>
  <c r="H57" i="2"/>
  <c r="I57" i="2"/>
  <c r="J57" i="2"/>
  <c r="G58" i="2"/>
  <c r="H58" i="2"/>
  <c r="I58" i="2"/>
  <c r="J58" i="2"/>
  <c r="G59" i="2"/>
  <c r="H59" i="2"/>
  <c r="I59" i="2"/>
  <c r="J59" i="2"/>
  <c r="G60" i="2"/>
  <c r="H60" i="2"/>
  <c r="I60" i="2"/>
  <c r="J60" i="2"/>
  <c r="G61" i="2"/>
  <c r="H61" i="2"/>
  <c r="I61" i="2"/>
  <c r="J61" i="2"/>
  <c r="I45" i="2"/>
  <c r="J45" i="2"/>
  <c r="H45" i="2"/>
  <c r="G45" i="2"/>
  <c r="L63" i="2"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H72" i="2" l="1"/>
  <c r="I72" i="2" s="1"/>
  <c r="J72" i="2" s="1"/>
  <c r="K72" i="2" s="1"/>
  <c r="L72" i="2" s="1"/>
  <c r="M72" i="2" s="1"/>
  <c r="H24" i="2" l="1"/>
  <c r="I24" i="2" s="1"/>
  <c r="J24" i="2" s="1"/>
  <c r="K24" i="2" s="1"/>
  <c r="L24" i="2" s="1"/>
  <c r="M24" i="2" s="1"/>
  <c r="O76" i="2"/>
  <c r="P76" i="2"/>
  <c r="N76" i="2"/>
  <c r="H76" i="2"/>
  <c r="I76" i="2"/>
  <c r="J76" i="2"/>
  <c r="K76" i="2"/>
  <c r="L76" i="2"/>
  <c r="M76" i="2"/>
  <c r="G76" i="2"/>
  <c r="E106" i="6"/>
  <c r="D106" i="6" s="1"/>
  <c r="F106" i="6" s="1"/>
  <c r="E96" i="6"/>
  <c r="E86" i="6"/>
  <c r="E76" i="6"/>
  <c r="E66" i="6"/>
  <c r="E56" i="6"/>
  <c r="E46" i="6"/>
  <c r="E36" i="6"/>
  <c r="E26" i="6"/>
  <c r="E16" i="6"/>
  <c r="E6" i="6"/>
  <c r="D6" i="6" l="1"/>
  <c r="E7" i="6"/>
  <c r="E37" i="6"/>
  <c r="D36" i="6"/>
  <c r="F36" i="6" s="1"/>
  <c r="E57" i="6"/>
  <c r="D56" i="6"/>
  <c r="F56" i="6" s="1"/>
  <c r="E77" i="6"/>
  <c r="D76" i="6"/>
  <c r="F76" i="6" s="1"/>
  <c r="E27" i="6"/>
  <c r="D26" i="6"/>
  <c r="F26" i="6" s="1"/>
  <c r="E47" i="6"/>
  <c r="D46" i="6"/>
  <c r="F46" i="6" s="1"/>
  <c r="E67" i="6"/>
  <c r="D66" i="6"/>
  <c r="F66" i="6" s="1"/>
  <c r="E87" i="6"/>
  <c r="D86" i="6"/>
  <c r="F86" i="6" s="1"/>
  <c r="E17" i="6"/>
  <c r="D16" i="6"/>
  <c r="F16" i="6" s="1"/>
  <c r="E97" i="6"/>
  <c r="D96" i="6"/>
  <c r="F96" i="6" s="1"/>
  <c r="E98" i="6" l="1"/>
  <c r="D97" i="6"/>
  <c r="E88" i="6"/>
  <c r="D87" i="6"/>
  <c r="E48" i="6"/>
  <c r="D47" i="6"/>
  <c r="E78" i="6"/>
  <c r="D77" i="6"/>
  <c r="E38" i="6"/>
  <c r="D37" i="6"/>
  <c r="F87" i="6"/>
  <c r="F67" i="6"/>
  <c r="F47" i="6"/>
  <c r="F37" i="6"/>
  <c r="F27" i="6"/>
  <c r="F17" i="6"/>
  <c r="E8" i="6"/>
  <c r="F97" i="6"/>
  <c r="F77" i="6"/>
  <c r="F57" i="6"/>
  <c r="D7" i="6"/>
  <c r="F7" i="6"/>
  <c r="E18" i="6"/>
  <c r="D17" i="6"/>
  <c r="E68" i="6"/>
  <c r="D67" i="6"/>
  <c r="E28" i="6"/>
  <c r="D27" i="6"/>
  <c r="E58" i="6"/>
  <c r="D57" i="6"/>
  <c r="E29" i="6" l="1"/>
  <c r="D28" i="6"/>
  <c r="E19" i="6"/>
  <c r="D18" i="6"/>
  <c r="E79" i="6"/>
  <c r="D78" i="6"/>
  <c r="E89" i="6"/>
  <c r="D88" i="6"/>
  <c r="E59" i="6"/>
  <c r="D58" i="6"/>
  <c r="E69" i="6"/>
  <c r="D68" i="6"/>
  <c r="F98" i="6"/>
  <c r="F78" i="6"/>
  <c r="F58" i="6"/>
  <c r="F38" i="6"/>
  <c r="F28" i="6"/>
  <c r="F18" i="6"/>
  <c r="F88" i="6"/>
  <c r="F68" i="6"/>
  <c r="F48" i="6"/>
  <c r="E9" i="6"/>
  <c r="D8" i="6"/>
  <c r="F8" i="6"/>
  <c r="E39" i="6"/>
  <c r="D38" i="6"/>
  <c r="E49" i="6"/>
  <c r="D48" i="6"/>
  <c r="E99" i="6"/>
  <c r="D98" i="6"/>
  <c r="E60" i="6" l="1"/>
  <c r="D59" i="6"/>
  <c r="E80" i="6"/>
  <c r="D79" i="6"/>
  <c r="E100" i="6"/>
  <c r="D99" i="6"/>
  <c r="E90" i="6"/>
  <c r="D89" i="6"/>
  <c r="E50" i="6"/>
  <c r="D49" i="6"/>
  <c r="E70" i="6"/>
  <c r="D69" i="6"/>
  <c r="E20" i="6"/>
  <c r="D19" i="6"/>
  <c r="F99" i="6"/>
  <c r="F79" i="6"/>
  <c r="F59" i="6"/>
  <c r="F39" i="6"/>
  <c r="F29" i="6"/>
  <c r="F19" i="6"/>
  <c r="E10" i="6"/>
  <c r="F89" i="6"/>
  <c r="F69" i="6"/>
  <c r="F49" i="6"/>
  <c r="D9" i="6"/>
  <c r="F9" i="6"/>
  <c r="E40" i="6"/>
  <c r="D39" i="6"/>
  <c r="E30" i="6"/>
  <c r="D29" i="6"/>
  <c r="E31" i="6" l="1"/>
  <c r="D30" i="6"/>
  <c r="F90" i="6"/>
  <c r="F70" i="6"/>
  <c r="F50" i="6"/>
  <c r="F40" i="6"/>
  <c r="F30" i="6"/>
  <c r="F20" i="6"/>
  <c r="F100" i="6"/>
  <c r="F80" i="6"/>
  <c r="F60" i="6"/>
  <c r="E11" i="6"/>
  <c r="D10" i="6"/>
  <c r="F10" i="6"/>
  <c r="E71" i="6"/>
  <c r="D70" i="6"/>
  <c r="E91" i="6"/>
  <c r="D90" i="6"/>
  <c r="E81" i="6"/>
  <c r="D80" i="6"/>
  <c r="E41" i="6"/>
  <c r="D40" i="6"/>
  <c r="E21" i="6"/>
  <c r="D20" i="6"/>
  <c r="E51" i="6"/>
  <c r="D50" i="6"/>
  <c r="E101" i="6"/>
  <c r="D100" i="6"/>
  <c r="E61" i="6"/>
  <c r="D60" i="6"/>
  <c r="E62" i="6" l="1"/>
  <c r="D61" i="6"/>
  <c r="E52" i="6"/>
  <c r="D51" i="6"/>
  <c r="E42" i="6"/>
  <c r="D41" i="6"/>
  <c r="E92" i="6"/>
  <c r="D91" i="6"/>
  <c r="E32" i="6"/>
  <c r="D31" i="6"/>
  <c r="F91" i="6"/>
  <c r="F71" i="6"/>
  <c r="F51" i="6"/>
  <c r="F41" i="6"/>
  <c r="F31" i="6"/>
  <c r="F21" i="6"/>
  <c r="E12" i="6"/>
  <c r="F101" i="6"/>
  <c r="F81" i="6"/>
  <c r="F61" i="6"/>
  <c r="D11" i="6"/>
  <c r="F11" i="6"/>
  <c r="E102" i="6"/>
  <c r="D101" i="6"/>
  <c r="E22" i="6"/>
  <c r="D21" i="6"/>
  <c r="E82" i="6"/>
  <c r="D81" i="6"/>
  <c r="E72" i="6"/>
  <c r="D71" i="6"/>
  <c r="E73" i="6" l="1"/>
  <c r="D72" i="6"/>
  <c r="E83" i="6"/>
  <c r="D82" i="6"/>
  <c r="E93" i="6"/>
  <c r="D92" i="6"/>
  <c r="E53" i="6"/>
  <c r="D52" i="6"/>
  <c r="E103" i="6"/>
  <c r="D102" i="6"/>
  <c r="E23" i="6"/>
  <c r="D22" i="6"/>
  <c r="F102" i="6"/>
  <c r="F82" i="6"/>
  <c r="F62" i="6"/>
  <c r="F42" i="6"/>
  <c r="F32" i="6"/>
  <c r="F22" i="6"/>
  <c r="F92" i="6"/>
  <c r="F72" i="6"/>
  <c r="F52" i="6"/>
  <c r="E13" i="6"/>
  <c r="D12" i="6"/>
  <c r="F12" i="6"/>
  <c r="E33" i="6"/>
  <c r="D32" i="6"/>
  <c r="E43" i="6"/>
  <c r="D42" i="6"/>
  <c r="E63" i="6"/>
  <c r="D62" i="6"/>
  <c r="E34" i="6" l="1"/>
  <c r="D33" i="6"/>
  <c r="E104" i="6"/>
  <c r="D103" i="6"/>
  <c r="E94" i="6"/>
  <c r="D93" i="6"/>
  <c r="E74" i="6"/>
  <c r="D73" i="6"/>
  <c r="E64" i="6"/>
  <c r="D63" i="6"/>
  <c r="E44" i="6"/>
  <c r="D43" i="6"/>
  <c r="E24" i="6"/>
  <c r="D23" i="6"/>
  <c r="E54" i="6"/>
  <c r="D53" i="6"/>
  <c r="E84" i="6"/>
  <c r="D83" i="6"/>
  <c r="F103" i="6"/>
  <c r="F83" i="6"/>
  <c r="F63" i="6"/>
  <c r="F43" i="6"/>
  <c r="F33" i="6"/>
  <c r="F23" i="6"/>
  <c r="E14" i="6"/>
  <c r="F93" i="6"/>
  <c r="F73" i="6"/>
  <c r="F53" i="6"/>
  <c r="D13" i="6"/>
  <c r="F13" i="6"/>
  <c r="F94" i="6" l="1"/>
  <c r="F74" i="6"/>
  <c r="F54" i="6"/>
  <c r="F34" i="6"/>
  <c r="F24" i="6"/>
  <c r="F14" i="6"/>
  <c r="F104" i="6"/>
  <c r="F84" i="6"/>
  <c r="F64" i="6"/>
  <c r="F44" i="6"/>
  <c r="E15" i="6"/>
  <c r="D14" i="6"/>
  <c r="E55" i="6"/>
  <c r="D55" i="6" s="1"/>
  <c r="D54" i="6"/>
  <c r="E45" i="6"/>
  <c r="D45" i="6" s="1"/>
  <c r="D44" i="6"/>
  <c r="E75" i="6"/>
  <c r="D75" i="6" s="1"/>
  <c r="D74" i="6"/>
  <c r="E105" i="6"/>
  <c r="D105" i="6" s="1"/>
  <c r="D104" i="6"/>
  <c r="E85" i="6"/>
  <c r="D85" i="6" s="1"/>
  <c r="D84" i="6"/>
  <c r="E25" i="6"/>
  <c r="D25" i="6" s="1"/>
  <c r="D24" i="6"/>
  <c r="E65" i="6"/>
  <c r="D65" i="6" s="1"/>
  <c r="D64" i="6"/>
  <c r="E95" i="6"/>
  <c r="D95" i="6" s="1"/>
  <c r="D94" i="6"/>
  <c r="E35" i="6"/>
  <c r="D35" i="6" s="1"/>
  <c r="D34" i="6"/>
  <c r="M35" i="2" l="1"/>
  <c r="J35" i="2"/>
  <c r="I36" i="2"/>
  <c r="I37" i="2" s="1"/>
  <c r="O35" i="2"/>
  <c r="P35" i="2"/>
  <c r="K36" i="2"/>
  <c r="K37" i="2" s="1"/>
  <c r="J36" i="2"/>
  <c r="J37" i="2" s="1"/>
  <c r="G35" i="2"/>
  <c r="K35" i="2"/>
  <c r="M36" i="2"/>
  <c r="M37" i="2" s="1"/>
  <c r="N36" i="2"/>
  <c r="N37" i="2" s="1"/>
  <c r="L35" i="2"/>
  <c r="G36" i="2"/>
  <c r="G37" i="2" s="1"/>
  <c r="H36" i="2"/>
  <c r="H37" i="2" s="1"/>
  <c r="O36" i="2"/>
  <c r="O37" i="2" s="1"/>
  <c r="I35" i="2"/>
  <c r="N35" i="2"/>
  <c r="P36" i="2"/>
  <c r="P37" i="2" s="1"/>
  <c r="L36" i="2"/>
  <c r="L37" i="2" s="1"/>
  <c r="H35" i="2"/>
  <c r="F95" i="6"/>
  <c r="F75" i="6"/>
  <c r="F55" i="6"/>
  <c r="F35" i="6"/>
  <c r="F25" i="6"/>
  <c r="F15" i="6"/>
  <c r="F105" i="6"/>
  <c r="F85" i="6"/>
  <c r="F65" i="6"/>
  <c r="F45" i="6"/>
  <c r="D15" i="6"/>
  <c r="P38" i="2" l="1"/>
  <c r="P75" i="2" s="1"/>
  <c r="H38" i="2"/>
  <c r="H75" i="2" s="1"/>
  <c r="G38" i="2"/>
  <c r="G75" i="2" s="1"/>
  <c r="K38" i="2"/>
  <c r="K75" i="2" s="1"/>
  <c r="M38" i="2"/>
  <c r="M75" i="2" s="1"/>
  <c r="L38" i="2"/>
  <c r="L75" i="2" s="1"/>
  <c r="O38" i="2"/>
  <c r="O75" i="2" s="1"/>
  <c r="N38" i="2"/>
  <c r="N75" i="2" s="1"/>
  <c r="J38" i="2"/>
  <c r="J75" i="2" s="1"/>
  <c r="I38" i="2"/>
  <c r="I75" i="2" s="1"/>
</calcChain>
</file>

<file path=xl/sharedStrings.xml><?xml version="1.0" encoding="utf-8"?>
<sst xmlns="http://schemas.openxmlformats.org/spreadsheetml/2006/main" count="106" uniqueCount="93">
  <si>
    <t>cp [kJ/kgK]</t>
  </si>
  <si>
    <t>m [kg/s]</t>
  </si>
  <si>
    <t>Qu  [kW]</t>
  </si>
  <si>
    <t>T</t>
  </si>
  <si>
    <r>
      <t>c</t>
    </r>
    <r>
      <rPr>
        <vertAlign val="subscript"/>
        <sz val="10"/>
        <rFont val="Arial CE"/>
        <family val="2"/>
        <charset val="238"/>
      </rPr>
      <t>p</t>
    </r>
  </si>
  <si>
    <t>r</t>
  </si>
  <si>
    <t>K</t>
  </si>
  <si>
    <t>kJ/(kg·K)</t>
  </si>
  <si>
    <r>
      <t>kg/m</t>
    </r>
    <r>
      <rPr>
        <vertAlign val="superscript"/>
        <sz val="10"/>
        <rFont val="Arial CE"/>
        <family val="2"/>
        <charset val="238"/>
      </rPr>
      <t>3</t>
    </r>
  </si>
  <si>
    <t>[-]</t>
  </si>
  <si>
    <t>SOL 2300 SD ESCOSOL® model: SO01501</t>
  </si>
  <si>
    <t>1905/1218/107 mm</t>
  </si>
  <si>
    <t>η</t>
  </si>
  <si>
    <t>ST-2</t>
  </si>
  <si>
    <t>ST-1</t>
  </si>
  <si>
    <t>ST-5</t>
  </si>
  <si>
    <t>ST-6</t>
  </si>
  <si>
    <t>ST-7</t>
  </si>
  <si>
    <t>SC-1</t>
  </si>
  <si>
    <t>[l/h]</t>
  </si>
  <si>
    <t>[%]</t>
  </si>
  <si>
    <t>[°C]</t>
  </si>
  <si>
    <t>[K]</t>
  </si>
  <si>
    <t xml:space="preserve">TI° </t>
  </si>
  <si>
    <t>PROJECT TITLE</t>
  </si>
  <si>
    <t>OBJECT</t>
  </si>
  <si>
    <t>NAME AND SURNAME</t>
  </si>
  <si>
    <t>DATE</t>
  </si>
  <si>
    <t>This tool was prepared by Project "Virtual and Intensive Course Developing Practical Skills of Future Engineers" (VIPSKILLS) Nr.2016-1-PL01-KA203-026152.</t>
  </si>
  <si>
    <t>AUTHORS</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</si>
  <si>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</si>
  <si>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</si>
  <si>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</si>
  <si>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</si>
  <si>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</si>
  <si>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</si>
  <si>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</si>
  <si>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</si>
  <si>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</si>
  <si>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r>
      <rPr>
        <sz val="12"/>
        <color indexed="8"/>
        <rFont val="Arial"/>
        <family val="2"/>
        <charset val="238"/>
      </rPr>
      <t>r [kg/m3]</t>
    </r>
  </si>
  <si>
    <r>
      <t>m</t>
    </r>
    <r>
      <rPr>
        <vertAlign val="superscript"/>
        <sz val="11"/>
        <color theme="1"/>
        <rFont val="Arial"/>
        <family val="2"/>
        <charset val="238"/>
      </rPr>
      <t>2</t>
    </r>
  </si>
  <si>
    <r>
      <t xml:space="preserve"> η</t>
    </r>
    <r>
      <rPr>
        <vertAlign val="subscript"/>
        <sz val="11"/>
        <color theme="1"/>
        <rFont val="Arial"/>
        <family val="2"/>
        <charset val="238"/>
      </rPr>
      <t>0</t>
    </r>
  </si>
  <si>
    <r>
      <t>a</t>
    </r>
    <r>
      <rPr>
        <vertAlign val="subscript"/>
        <sz val="11"/>
        <color theme="1"/>
        <rFont val="Arial"/>
        <family val="2"/>
        <charset val="238"/>
      </rPr>
      <t>1</t>
    </r>
  </si>
  <si>
    <r>
      <t>[W/m</t>
    </r>
    <r>
      <rPr>
        <vertAlign val="superscript"/>
        <sz val="11"/>
        <color theme="1"/>
        <rFont val="Arial"/>
        <family val="2"/>
        <charset val="238"/>
      </rPr>
      <t>2</t>
    </r>
    <r>
      <rPr>
        <sz val="11"/>
        <color theme="1"/>
        <rFont val="Arial"/>
        <family val="2"/>
        <charset val="238"/>
      </rPr>
      <t>K]</t>
    </r>
  </si>
  <si>
    <r>
      <t>a</t>
    </r>
    <r>
      <rPr>
        <vertAlign val="subscript"/>
        <sz val="11"/>
        <color theme="1"/>
        <rFont val="Arial"/>
        <family val="2"/>
        <charset val="238"/>
      </rPr>
      <t>2</t>
    </r>
  </si>
  <si>
    <r>
      <t>[W/m</t>
    </r>
    <r>
      <rPr>
        <vertAlign val="superscript"/>
        <sz val="11"/>
        <color theme="1"/>
        <rFont val="Arial"/>
        <family val="2"/>
        <charset val="238"/>
      </rPr>
      <t>2</t>
    </r>
    <r>
      <rPr>
        <sz val="11"/>
        <color theme="1"/>
        <rFont val="Arial"/>
        <family val="2"/>
        <charset val="238"/>
      </rPr>
      <t>K</t>
    </r>
    <r>
      <rPr>
        <vertAlign val="superscript"/>
        <sz val="11"/>
        <color theme="1"/>
        <rFont val="Arial"/>
        <family val="2"/>
        <charset val="238"/>
      </rPr>
      <t>2</t>
    </r>
    <r>
      <rPr>
        <sz val="11"/>
        <color theme="1"/>
        <rFont val="Arial"/>
        <family val="2"/>
        <charset val="238"/>
      </rPr>
      <t>]</t>
    </r>
  </si>
  <si>
    <r>
      <t>T</t>
    </r>
    <r>
      <rPr>
        <b/>
        <vertAlign val="subscript"/>
        <sz val="11"/>
        <color theme="1"/>
        <rFont val="Arial"/>
        <family val="2"/>
        <charset val="238"/>
      </rPr>
      <t xml:space="preserve">in I˚ </t>
    </r>
  </si>
  <si>
    <r>
      <t>T</t>
    </r>
    <r>
      <rPr>
        <b/>
        <vertAlign val="subscript"/>
        <sz val="11"/>
        <color theme="1"/>
        <rFont val="Arial"/>
        <family val="2"/>
        <charset val="238"/>
      </rPr>
      <t>out I˚</t>
    </r>
  </si>
  <si>
    <r>
      <t>T</t>
    </r>
    <r>
      <rPr>
        <b/>
        <vertAlign val="subscript"/>
        <sz val="11"/>
        <color theme="1"/>
        <rFont val="Arial"/>
        <family val="2"/>
        <charset val="238"/>
      </rPr>
      <t>a</t>
    </r>
    <r>
      <rPr>
        <b/>
        <sz val="11"/>
        <color theme="1"/>
        <rFont val="Arial"/>
        <family val="2"/>
        <charset val="238"/>
      </rPr>
      <t xml:space="preserve"> </t>
    </r>
  </si>
  <si>
    <r>
      <t>T</t>
    </r>
    <r>
      <rPr>
        <b/>
        <vertAlign val="subscript"/>
        <sz val="11"/>
        <color theme="1"/>
        <rFont val="Arial"/>
        <family val="2"/>
        <charset val="238"/>
      </rPr>
      <t xml:space="preserve">in II˚ </t>
    </r>
  </si>
  <si>
    <r>
      <t>T</t>
    </r>
    <r>
      <rPr>
        <b/>
        <vertAlign val="subscript"/>
        <sz val="11"/>
        <color theme="1"/>
        <rFont val="Arial"/>
        <family val="2"/>
        <charset val="238"/>
      </rPr>
      <t>out II˚</t>
    </r>
  </si>
  <si>
    <r>
      <t>Q</t>
    </r>
    <r>
      <rPr>
        <b/>
        <vertAlign val="subscript"/>
        <sz val="11"/>
        <color theme="1"/>
        <rFont val="Arial"/>
        <family val="2"/>
        <charset val="238"/>
      </rPr>
      <t xml:space="preserve"> I˚</t>
    </r>
    <r>
      <rPr>
        <b/>
        <sz val="11"/>
        <color theme="1"/>
        <rFont val="Arial"/>
        <family val="2"/>
        <charset val="238"/>
      </rPr>
      <t xml:space="preserve"> </t>
    </r>
  </si>
  <si>
    <r>
      <t>T</t>
    </r>
    <r>
      <rPr>
        <b/>
        <i/>
        <vertAlign val="subscript"/>
        <sz val="14"/>
        <color theme="1"/>
        <rFont val="Arial"/>
        <family val="2"/>
        <charset val="238"/>
      </rPr>
      <t>I°</t>
    </r>
    <r>
      <rPr>
        <b/>
        <i/>
        <sz val="14"/>
        <color theme="1"/>
        <rFont val="Arial"/>
        <family val="2"/>
        <charset val="238"/>
      </rPr>
      <t xml:space="preserve"> - T</t>
    </r>
    <r>
      <rPr>
        <b/>
        <i/>
        <vertAlign val="subscript"/>
        <sz val="14"/>
        <color theme="1"/>
        <rFont val="Arial"/>
        <family val="2"/>
        <charset val="238"/>
      </rPr>
      <t>a</t>
    </r>
  </si>
  <si>
    <r>
      <t>|T</t>
    </r>
    <r>
      <rPr>
        <b/>
        <i/>
        <vertAlign val="subscript"/>
        <sz val="14"/>
        <color theme="1"/>
        <rFont val="Arial"/>
        <family val="2"/>
        <charset val="238"/>
      </rPr>
      <t>inII°</t>
    </r>
    <r>
      <rPr>
        <b/>
        <i/>
        <sz val="14"/>
        <color theme="1"/>
        <rFont val="Arial"/>
        <family val="2"/>
        <charset val="238"/>
      </rPr>
      <t xml:space="preserve"> - T</t>
    </r>
    <r>
      <rPr>
        <b/>
        <i/>
        <vertAlign val="subscript"/>
        <sz val="14"/>
        <color theme="1"/>
        <rFont val="Arial"/>
        <family val="2"/>
        <charset val="238"/>
      </rPr>
      <t>outII°</t>
    </r>
    <r>
      <rPr>
        <b/>
        <i/>
        <sz val="14"/>
        <color theme="1"/>
        <rFont val="Arial"/>
        <family val="2"/>
        <charset val="238"/>
      </rPr>
      <t>|</t>
    </r>
  </si>
  <si>
    <r>
      <t>η</t>
    </r>
    <r>
      <rPr>
        <b/>
        <vertAlign val="subscript"/>
        <sz val="14"/>
        <color rgb="FFFF0000"/>
        <rFont val="Arial"/>
        <family val="2"/>
        <charset val="238"/>
      </rPr>
      <t>h</t>
    </r>
  </si>
  <si>
    <t>SPRAWNOŚĆ PŁASKIEGO KOLEKTORA SŁONECZNEGO</t>
  </si>
  <si>
    <t>Typ</t>
  </si>
  <si>
    <t>Wymiary (długość/szerokość/wysokość)</t>
  </si>
  <si>
    <t>Powierzchnia</t>
  </si>
  <si>
    <t>całkowita</t>
  </si>
  <si>
    <t>apertura</t>
  </si>
  <si>
    <t>absorbera</t>
  </si>
  <si>
    <t>sprawność optyczna</t>
  </si>
  <si>
    <t>liniowy współczynnik strat ciepła</t>
  </si>
  <si>
    <t>nieliniowy współczynnik strat ciepła</t>
  </si>
  <si>
    <t>2. POMIARY PARAMETRÓW PRACY KOLEKTORA SŁONECZNEGO</t>
  </si>
  <si>
    <t>Czujnik</t>
  </si>
  <si>
    <t>Parametr</t>
  </si>
  <si>
    <t>Jednostka</t>
  </si>
  <si>
    <t xml:space="preserve">temperatura czynnika na wejściu do absorbera </t>
  </si>
  <si>
    <t>temperatura czynnika na wyjściu z absorbera</t>
  </si>
  <si>
    <t>temperatura otoczenia</t>
  </si>
  <si>
    <t>temperatura czynnika na wejściu do zbiornika akumulacyjnego</t>
  </si>
  <si>
    <t>temperatura czynnika na wyjściu ze zbiornika akumulacyjnego</t>
  </si>
  <si>
    <t>przepływ czynnika</t>
  </si>
  <si>
    <t>Czas [min]</t>
  </si>
  <si>
    <t>Góra kolektora</t>
  </si>
  <si>
    <t>Nr</t>
  </si>
  <si>
    <t>3. WYZNACZENIE ŚREDNIEJ WARTOŚCI PROMIENIOWANIA DOCIERAJĄCEGO DO POWIERZCHNI KOLEKTORA</t>
  </si>
  <si>
    <t>Dół kolektora</t>
  </si>
  <si>
    <r>
      <t>Średnie promieniowanie lamp [W/m</t>
    </r>
    <r>
      <rPr>
        <b/>
        <vertAlign val="superscript"/>
        <sz val="11"/>
        <color rgb="FFFF0000"/>
        <rFont val="Arial"/>
        <family val="2"/>
        <charset val="238"/>
      </rPr>
      <t>2</t>
    </r>
    <r>
      <rPr>
        <b/>
        <sz val="11"/>
        <color rgb="FFFF0000"/>
        <rFont val="Arial"/>
        <family val="2"/>
        <charset val="238"/>
      </rPr>
      <t>]</t>
    </r>
  </si>
  <si>
    <t xml:space="preserve">Rys. Usytuowanie punktów pomiarowych na powierzchni kolektora </t>
  </si>
  <si>
    <t>4. WYNIKI</t>
  </si>
  <si>
    <t>Wzory</t>
  </si>
  <si>
    <t>sprawność cieplna</t>
  </si>
  <si>
    <t>sprawność robocza</t>
  </si>
  <si>
    <t>5. WNIOSKI</t>
  </si>
  <si>
    <t>5.2.  Podać przyczynę różnic pomiędzy tymi charakterystykami</t>
  </si>
  <si>
    <t>5.3. Opisać zależność pomiędzy różnicą temperatury |TinII° - ToutII°| a czasem</t>
  </si>
  <si>
    <t>Anna Werner-Juszczuk, Politechnika Białostocka</t>
  </si>
  <si>
    <r>
      <t>5.1. Opisać zależność pomiędzy sprawnością cieplną i roboczą kolektora a różnicą temperatury T</t>
    </r>
    <r>
      <rPr>
        <vertAlign val="subscript"/>
        <sz val="12"/>
        <color theme="1"/>
        <rFont val="Arial"/>
        <family val="2"/>
        <charset val="238"/>
      </rPr>
      <t>I°</t>
    </r>
    <r>
      <rPr>
        <sz val="12"/>
        <color theme="1"/>
        <rFont val="Arial"/>
        <family val="2"/>
        <charset val="238"/>
      </rPr>
      <t xml:space="preserve"> - T</t>
    </r>
    <r>
      <rPr>
        <vertAlign val="subscript"/>
        <sz val="12"/>
        <color theme="1"/>
        <rFont val="Arial"/>
        <family val="2"/>
        <charset val="238"/>
      </rPr>
      <t>a</t>
    </r>
  </si>
  <si>
    <t>1. PARAMETRY KOLEKTORA SŁONECZNEGO</t>
  </si>
  <si>
    <t>Źródło: materiały formy Edibon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</si>
</sst>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0_ ;[Red]\-0.0000\ "/>
    <numFmt numFmtId="167" formatCode="#,##0.0"/>
    <numFmt numFmtId="168" formatCode="0.00_ ;[Red]\-0.00\ "/>
    <numFmt numFmtId="169" formatCode="0.0_ ;[Red]\-0.0\ "/>
  </numFmts>
  <fonts count="33" x14ac:knownFonts="1">
    <font>
      <sz val="11"/>
      <color theme="1"/>
      <name val="Calibri"/>
      <family val="2"/>
      <charset val="238"/>
      <scheme val="minor"/>
    </font>
    <font>
      <sz val="10"/>
      <name val="Arial CE"/>
      <charset val="238"/>
    </font>
    <font>
      <vertAlign val="subscript"/>
      <sz val="10"/>
      <name val="Arial CE"/>
      <family val="2"/>
      <charset val="238"/>
    </font>
    <font>
      <sz val="10"/>
      <name val="Symbol"/>
      <family val="1"/>
      <charset val="2"/>
    </font>
    <font>
      <vertAlign val="superscript"/>
      <sz val="10"/>
      <name val="Arial CE"/>
      <family val="2"/>
      <charset val="238"/>
    </font>
    <font>
      <sz val="10"/>
      <name val="Arial"/>
      <family val="2"/>
      <charset val="238"/>
    </font>
    <font>
      <sz val="11"/>
      <color theme="1"/>
      <name val="Arial"/>
      <family val="2"/>
      <charset val="238"/>
    </font>
    <font>
      <b/>
      <sz val="11"/>
      <color theme="1"/>
      <name val="Arial"/>
      <family val="2"/>
      <charset val="238"/>
    </font>
    <font>
      <sz val="12"/>
      <color theme="1"/>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
      <b/>
      <sz val="16"/>
      <color theme="1"/>
      <name val="Arial"/>
      <family val="2"/>
      <charset val="238"/>
    </font>
    <font>
      <vertAlign val="subscript"/>
      <sz val="12"/>
      <color theme="1"/>
      <name val="Arial"/>
      <family val="2"/>
      <charset val="238"/>
    </font>
    <font>
      <sz val="12"/>
      <color indexed="8"/>
      <name val="Arial"/>
      <family val="2"/>
      <charset val="238"/>
    </font>
    <font>
      <b/>
      <i/>
      <sz val="12"/>
      <color theme="1"/>
      <name val="Arial"/>
      <family val="2"/>
      <charset val="238"/>
    </font>
    <font>
      <i/>
      <sz val="11"/>
      <color theme="1"/>
      <name val="Arial"/>
      <family val="2"/>
      <charset val="238"/>
    </font>
    <font>
      <i/>
      <sz val="12"/>
      <color theme="1"/>
      <name val="Arial"/>
      <family val="2"/>
      <charset val="238"/>
    </font>
    <font>
      <vertAlign val="superscript"/>
      <sz val="11"/>
      <color theme="1"/>
      <name val="Arial"/>
      <family val="2"/>
      <charset val="238"/>
    </font>
    <font>
      <vertAlign val="subscript"/>
      <sz val="11"/>
      <color theme="1"/>
      <name val="Arial"/>
      <family val="2"/>
      <charset val="238"/>
    </font>
    <font>
      <b/>
      <i/>
      <sz val="11"/>
      <color theme="1"/>
      <name val="Arial"/>
      <family val="2"/>
      <charset val="238"/>
    </font>
    <font>
      <b/>
      <vertAlign val="subscript"/>
      <sz val="11"/>
      <color theme="1"/>
      <name val="Arial"/>
      <family val="2"/>
      <charset val="238"/>
    </font>
    <font>
      <b/>
      <sz val="11"/>
      <name val="Arial"/>
      <family val="2"/>
      <charset val="238"/>
    </font>
    <font>
      <b/>
      <sz val="11"/>
      <color rgb="FFFF0000"/>
      <name val="Arial"/>
      <family val="2"/>
      <charset val="238"/>
    </font>
    <font>
      <b/>
      <vertAlign val="superscript"/>
      <sz val="11"/>
      <color rgb="FFFF0000"/>
      <name val="Arial"/>
      <family val="2"/>
      <charset val="238"/>
    </font>
    <font>
      <b/>
      <i/>
      <sz val="14"/>
      <color theme="1"/>
      <name val="Arial"/>
      <family val="2"/>
      <charset val="238"/>
    </font>
    <font>
      <b/>
      <i/>
      <vertAlign val="subscript"/>
      <sz val="14"/>
      <color theme="1"/>
      <name val="Arial"/>
      <family val="2"/>
      <charset val="238"/>
    </font>
    <font>
      <b/>
      <sz val="13"/>
      <color theme="1"/>
      <name val="Arial"/>
      <family val="2"/>
      <charset val="238"/>
    </font>
    <font>
      <b/>
      <sz val="14"/>
      <color rgb="FFFF0000"/>
      <name val="Arial"/>
      <family val="2"/>
      <charset val="238"/>
    </font>
    <font>
      <b/>
      <vertAlign val="subscript"/>
      <sz val="14"/>
      <color rgb="FFFF0000"/>
      <name val="Arial"/>
      <family val="2"/>
      <charset val="238"/>
    </font>
    <font>
      <b/>
      <sz val="12"/>
      <color rgb="FFFF0000"/>
      <name val="Arial"/>
      <family val="2"/>
      <charset val="238"/>
    </font>
    <font>
      <sz val="12"/>
      <color rgb="FFFF0000"/>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F85"/>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thin">
        <color theme="0" tint="-0.249977111117893"/>
      </left>
      <right style="thin">
        <color theme="0" tint="-0.249977111117893"/>
      </right>
      <top style="thin">
        <color theme="0" tint="-0.249977111117893"/>
      </top>
      <bottom/>
      <diagonal/>
    </border>
    <border>
      <left style="medium">
        <color rgb="FFFF0000"/>
      </left>
      <right style="thin">
        <color theme="0" tint="-0.249977111117893"/>
      </right>
      <top/>
      <bottom style="medium">
        <color rgb="FFFF0000"/>
      </bottom>
      <diagonal/>
    </border>
    <border>
      <left style="thin">
        <color theme="0" tint="-0.249977111117893"/>
      </left>
      <right style="thin">
        <color theme="0" tint="-0.249977111117893"/>
      </right>
      <top/>
      <bottom style="medium">
        <color rgb="FFFF0000"/>
      </bottom>
      <diagonal/>
    </border>
    <border>
      <left style="thin">
        <color theme="0" tint="-0.249977111117893"/>
      </left>
      <right style="medium">
        <color rgb="FFFF0000"/>
      </right>
      <top/>
      <bottom style="medium">
        <color rgb="FFFF0000"/>
      </bottom>
      <diagonal/>
    </border>
    <border>
      <left style="medium">
        <color rgb="FFFF0000"/>
      </left>
      <right style="thin">
        <color theme="0" tint="-0.249977111117893"/>
      </right>
      <top style="medium">
        <color rgb="FFFF0000"/>
      </top>
      <bottom style="medium">
        <color rgb="FFFF0000"/>
      </bottom>
      <diagonal/>
    </border>
    <border>
      <left style="thin">
        <color theme="0" tint="-0.249977111117893"/>
      </left>
      <right style="thin">
        <color theme="0" tint="-0.249977111117893"/>
      </right>
      <top style="medium">
        <color rgb="FFFF0000"/>
      </top>
      <bottom style="medium">
        <color rgb="FFFF0000"/>
      </bottom>
      <diagonal/>
    </border>
    <border>
      <left style="thin">
        <color theme="0" tint="-0.249977111117893"/>
      </left>
      <right style="medium">
        <color rgb="FFFF0000"/>
      </right>
      <top style="medium">
        <color rgb="FFFF0000"/>
      </top>
      <bottom style="medium">
        <color rgb="FFFF000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1" fillId="0" borderId="0"/>
    <xf numFmtId="0" fontId="5" fillId="0" borderId="0" applyNumberFormat="0" applyFont="0" applyFill="0" applyBorder="0" applyAlignment="0" applyProtection="0">
      <alignment vertical="top"/>
    </xf>
  </cellStyleXfs>
  <cellXfs count="179">
    <xf numFmtId="0" fontId="0" fillId="0" borderId="0" xfId="0"/>
    <xf numFmtId="0" fontId="1" fillId="0" borderId="0" xfId="1" applyAlignment="1">
      <alignment horizontal="center"/>
    </xf>
    <xf numFmtId="166" fontId="1" fillId="0" borderId="0" xfId="1" applyNumberFormat="1" applyAlignment="1">
      <alignment horizontal="center"/>
    </xf>
    <xf numFmtId="167" fontId="3" fillId="0" borderId="0" xfId="1" applyNumberFormat="1" applyFont="1" applyAlignment="1">
      <alignment horizontal="center" vertical="center"/>
    </xf>
    <xf numFmtId="167" fontId="1" fillId="0" borderId="0" xfId="1" applyNumberFormat="1" applyAlignment="1">
      <alignment horizontal="center" vertical="center"/>
    </xf>
    <xf numFmtId="166" fontId="1" fillId="2" borderId="0" xfId="1" applyNumberFormat="1" applyFill="1"/>
    <xf numFmtId="166" fontId="1" fillId="0" borderId="0" xfId="1" applyNumberFormat="1"/>
    <xf numFmtId="168" fontId="1" fillId="0" borderId="0" xfId="1" applyNumberFormat="1" applyAlignment="1">
      <alignment vertical="center"/>
    </xf>
    <xf numFmtId="168" fontId="1" fillId="0" borderId="0" xfId="1" applyNumberFormat="1" applyAlignment="1"/>
    <xf numFmtId="169" fontId="1" fillId="0" borderId="0" xfId="1" applyNumberFormat="1" applyAlignment="1"/>
    <xf numFmtId="166" fontId="0" fillId="0" borderId="0" xfId="0" applyNumberFormat="1"/>
    <xf numFmtId="0" fontId="6" fillId="4" borderId="0" xfId="0" applyFont="1" applyFill="1"/>
    <xf numFmtId="0" fontId="6" fillId="3" borderId="9" xfId="0" applyFont="1" applyFill="1" applyBorder="1"/>
    <xf numFmtId="0" fontId="6" fillId="3" borderId="8" xfId="0" applyFont="1" applyFill="1" applyBorder="1"/>
    <xf numFmtId="0" fontId="6" fillId="3" borderId="10" xfId="0" applyFont="1" applyFill="1" applyBorder="1"/>
    <xf numFmtId="0" fontId="6" fillId="3" borderId="11" xfId="0" applyFont="1" applyFill="1" applyBorder="1"/>
    <xf numFmtId="0" fontId="6" fillId="3" borderId="0" xfId="0" applyFont="1" applyFill="1" applyBorder="1"/>
    <xf numFmtId="0" fontId="6" fillId="3" borderId="12" xfId="0" applyFont="1" applyFill="1" applyBorder="1"/>
    <xf numFmtId="0" fontId="7" fillId="3" borderId="0" xfId="0" applyFont="1" applyFill="1" applyBorder="1" applyAlignment="1">
      <alignment horizontal="right"/>
    </xf>
    <xf numFmtId="0" fontId="7" fillId="3" borderId="0" xfId="0" applyFont="1" applyFill="1" applyBorder="1"/>
    <xf numFmtId="0" fontId="8" fillId="3" borderId="0" xfId="0" applyFont="1" applyFill="1" applyBorder="1" applyAlignment="1">
      <alignment horizontal="center" vertical="center"/>
    </xf>
    <xf numFmtId="0" fontId="10" fillId="3" borderId="0" xfId="0" applyFont="1" applyFill="1" applyBorder="1" applyAlignment="1">
      <alignment horizontal="right"/>
    </xf>
    <xf numFmtId="0" fontId="6" fillId="4" borderId="15" xfId="0" applyFont="1" applyFill="1" applyBorder="1"/>
    <xf numFmtId="0" fontId="6" fillId="3" borderId="11" xfId="0" applyFont="1" applyFill="1" applyBorder="1" applyAlignment="1">
      <alignment horizontal="right"/>
    </xf>
    <xf numFmtId="0" fontId="6" fillId="4" borderId="18" xfId="0" applyFont="1" applyFill="1" applyBorder="1" applyAlignment="1">
      <alignment horizontal="right"/>
    </xf>
    <xf numFmtId="0" fontId="12" fillId="4" borderId="0" xfId="0" applyFont="1" applyFill="1" applyBorder="1" applyAlignment="1">
      <alignment vertical="center"/>
    </xf>
    <xf numFmtId="0" fontId="12" fillId="4" borderId="19" xfId="0" applyFont="1" applyFill="1" applyBorder="1" applyAlignment="1">
      <alignment vertical="center"/>
    </xf>
    <xf numFmtId="0" fontId="12" fillId="4" borderId="0" xfId="0" applyFont="1" applyFill="1" applyBorder="1" applyAlignment="1">
      <alignment vertical="center" wrapText="1"/>
    </xf>
    <xf numFmtId="0" fontId="12" fillId="4" borderId="19" xfId="0" applyFont="1" applyFill="1" applyBorder="1" applyAlignment="1">
      <alignment vertical="center" wrapText="1"/>
    </xf>
    <xf numFmtId="0" fontId="6" fillId="4" borderId="18" xfId="0" applyFont="1" applyFill="1" applyBorder="1"/>
    <xf numFmtId="0" fontId="6" fillId="4" borderId="17" xfId="0" applyFont="1" applyFill="1" applyBorder="1"/>
    <xf numFmtId="0" fontId="6" fillId="3" borderId="13" xfId="0" applyFont="1" applyFill="1" applyBorder="1"/>
    <xf numFmtId="0" fontId="6" fillId="3" borderId="4" xfId="0" applyFont="1" applyFill="1" applyBorder="1"/>
    <xf numFmtId="0" fontId="6" fillId="3" borderId="14" xfId="0" applyFont="1" applyFill="1" applyBorder="1"/>
    <xf numFmtId="0" fontId="6" fillId="0" borderId="0" xfId="0" applyFont="1"/>
    <xf numFmtId="0" fontId="6" fillId="0" borderId="0" xfId="0" applyFont="1" applyBorder="1" applyAlignment="1">
      <alignment horizont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wrapText="1"/>
    </xf>
    <xf numFmtId="0" fontId="16" fillId="3" borderId="20" xfId="0"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0" fontId="8" fillId="7" borderId="20" xfId="0"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Border="1"/>
    <xf numFmtId="0" fontId="6" fillId="3" borderId="0" xfId="0" quotePrefix="1" applyFont="1" applyFill="1" applyBorder="1"/>
    <xf numFmtId="0" fontId="8" fillId="3" borderId="0" xfId="0"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0" fontId="28" fillId="3" borderId="0" xfId="0" applyFont="1" applyFill="1" applyBorder="1" applyAlignment="1">
      <alignment horizontal="left" vertical="center"/>
    </xf>
    <xf numFmtId="0" fontId="18" fillId="3" borderId="20" xfId="0" applyFont="1" applyFill="1" applyBorder="1" applyAlignment="1">
      <alignment horizontal="center" vertical="center"/>
    </xf>
    <xf numFmtId="0" fontId="6" fillId="3" borderId="0" xfId="0" applyFont="1" applyFill="1" applyBorder="1" applyAlignment="1">
      <alignment horizontal="center"/>
    </xf>
    <xf numFmtId="0" fontId="0" fillId="3" borderId="9" xfId="0" applyFill="1" applyBorder="1"/>
    <xf numFmtId="0" fontId="6" fillId="3" borderId="8" xfId="0" applyFont="1" applyFill="1" applyBorder="1" applyAlignment="1">
      <alignment horizontal="center"/>
    </xf>
    <xf numFmtId="0" fontId="0" fillId="3" borderId="11" xfId="0" applyFill="1" applyBorder="1"/>
    <xf numFmtId="0" fontId="0" fillId="3" borderId="13" xfId="0" applyFill="1" applyBorder="1"/>
    <xf numFmtId="0" fontId="0" fillId="3" borderId="8" xfId="0" applyFill="1" applyBorder="1"/>
    <xf numFmtId="0" fontId="0" fillId="3" borderId="10" xfId="0" applyFill="1" applyBorder="1"/>
    <xf numFmtId="0" fontId="6" fillId="3" borderId="12" xfId="0" applyFont="1" applyFill="1" applyBorder="1" applyAlignment="1">
      <alignment horizontal="center" wrapText="1"/>
    </xf>
    <xf numFmtId="0" fontId="6" fillId="3" borderId="4" xfId="0" applyFont="1" applyFill="1" applyBorder="1" applyAlignment="1">
      <alignment horizontal="center"/>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center" vertical="center" wrapText="1"/>
    </xf>
    <xf numFmtId="0" fontId="6" fillId="3" borderId="8" xfId="0" applyFont="1" applyFill="1" applyBorder="1" applyAlignment="1">
      <alignment horizontal="center" wrapText="1"/>
    </xf>
    <xf numFmtId="0" fontId="0" fillId="3" borderId="12" xfId="0" applyFill="1" applyBorder="1"/>
    <xf numFmtId="0" fontId="24" fillId="3" borderId="4" xfId="0" applyFont="1" applyFill="1" applyBorder="1" applyAlignment="1">
      <alignment horizontal="right" vertical="center"/>
    </xf>
    <xf numFmtId="1" fontId="7" fillId="3"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xf>
    <xf numFmtId="0" fontId="0" fillId="3" borderId="14" xfId="0" applyFill="1" applyBorder="1"/>
    <xf numFmtId="0" fontId="6" fillId="3" borderId="12" xfId="0" applyFont="1" applyFill="1" applyBorder="1" applyAlignment="1">
      <alignment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164" fontId="8" fillId="3" borderId="4" xfId="0" applyNumberFormat="1" applyFont="1" applyFill="1" applyBorder="1" applyAlignment="1">
      <alignment horizontal="center" vertical="center" wrapText="1"/>
    </xf>
    <xf numFmtId="0" fontId="6" fillId="3" borderId="14" xfId="0" applyFont="1" applyFill="1" applyBorder="1" applyAlignment="1">
      <alignment horizontal="center" wrapText="1"/>
    </xf>
    <xf numFmtId="0" fontId="6" fillId="3" borderId="4" xfId="0" quotePrefix="1" applyFont="1" applyFill="1" applyBorder="1"/>
    <xf numFmtId="0" fontId="6" fillId="3" borderId="20" xfId="0" applyFont="1" applyFill="1" applyBorder="1" applyAlignment="1">
      <alignment vertical="center"/>
    </xf>
    <xf numFmtId="0" fontId="6" fillId="3" borderId="20" xfId="0" applyFont="1" applyFill="1" applyBorder="1" applyAlignment="1">
      <alignment horizontal="left" vertical="center"/>
    </xf>
    <xf numFmtId="0" fontId="6" fillId="3" borderId="20" xfId="0" applyFont="1" applyFill="1" applyBorder="1" applyAlignment="1">
      <alignment horizontal="center" vertical="center"/>
    </xf>
    <xf numFmtId="0" fontId="21" fillId="3" borderId="20" xfId="0" applyFont="1" applyFill="1" applyBorder="1" applyAlignment="1">
      <alignment horizontal="center" vertical="center" wrapText="1"/>
    </xf>
    <xf numFmtId="0" fontId="7" fillId="3" borderId="20" xfId="0" applyFont="1" applyFill="1" applyBorder="1" applyAlignment="1">
      <alignment horizontal="center" vertical="center"/>
    </xf>
    <xf numFmtId="0" fontId="17" fillId="3" borderId="20" xfId="0" applyFont="1" applyFill="1" applyBorder="1" applyAlignment="1">
      <alignment horizontal="left" vertical="center" wrapText="1"/>
    </xf>
    <xf numFmtId="0" fontId="7" fillId="6" borderId="20" xfId="0" applyFont="1" applyFill="1" applyBorder="1" applyAlignment="1" applyProtection="1">
      <alignment horizontal="center" vertical="center" wrapText="1"/>
      <protection locked="0"/>
    </xf>
    <xf numFmtId="0" fontId="17" fillId="3" borderId="20" xfId="0" applyFont="1" applyFill="1" applyBorder="1" applyAlignment="1">
      <alignment horizontal="left" vertical="center"/>
    </xf>
    <xf numFmtId="0" fontId="7" fillId="3" borderId="20" xfId="0" applyFont="1" applyFill="1" applyBorder="1"/>
    <xf numFmtId="0" fontId="17" fillId="3" borderId="20" xfId="0" applyFont="1" applyFill="1" applyBorder="1"/>
    <xf numFmtId="0" fontId="7" fillId="6" borderId="20" xfId="0" applyFont="1" applyFill="1" applyBorder="1" applyProtection="1">
      <protection locked="0"/>
    </xf>
    <xf numFmtId="0" fontId="23" fillId="6" borderId="20" xfId="2" applyNumberFormat="1" applyFont="1" applyFill="1" applyBorder="1" applyAlignment="1" applyProtection="1">
      <alignment horizontal="center" vertical="center"/>
      <protection locked="0"/>
    </xf>
    <xf numFmtId="0" fontId="7" fillId="3" borderId="20" xfId="0" applyFont="1" applyFill="1" applyBorder="1" applyAlignment="1">
      <alignment horizontal="center" vertical="center" wrapText="1"/>
    </xf>
    <xf numFmtId="0" fontId="21" fillId="3" borderId="20" xfId="0" applyFont="1" applyFill="1" applyBorder="1" applyAlignment="1">
      <alignment horizontal="center" vertical="center"/>
    </xf>
    <xf numFmtId="0" fontId="7" fillId="6" borderId="20" xfId="0" applyFont="1" applyFill="1" applyBorder="1" applyAlignment="1" applyProtection="1">
      <alignment horizontal="center" vertical="center"/>
      <protection locked="0"/>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21" fillId="3" borderId="21" xfId="0" applyFont="1" applyFill="1" applyBorder="1" applyAlignment="1">
      <alignment horizontal="center"/>
    </xf>
    <xf numFmtId="0" fontId="21" fillId="3" borderId="22" xfId="0" applyFont="1" applyFill="1" applyBorder="1" applyAlignment="1">
      <alignment horizontal="center"/>
    </xf>
    <xf numFmtId="0" fontId="21" fillId="3" borderId="23" xfId="0" applyFont="1" applyFill="1" applyBorder="1" applyAlignment="1">
      <alignment horizontal="center"/>
    </xf>
    <xf numFmtId="0" fontId="8" fillId="7" borderId="25" xfId="0" applyFont="1" applyFill="1" applyBorder="1" applyAlignment="1">
      <alignment horizontal="center" vertical="center" wrapText="1"/>
    </xf>
    <xf numFmtId="165" fontId="8" fillId="7" borderId="26" xfId="0" applyNumberFormat="1" applyFont="1" applyFill="1" applyBorder="1" applyAlignment="1">
      <alignment horizontal="center" vertical="center" wrapText="1"/>
    </xf>
    <xf numFmtId="165" fontId="8" fillId="7" borderId="27" xfId="0" applyNumberFormat="1" applyFont="1" applyFill="1" applyBorder="1" applyAlignment="1">
      <alignment horizontal="center" vertical="center" wrapText="1"/>
    </xf>
    <xf numFmtId="165" fontId="8" fillId="7" borderId="28" xfId="0" applyNumberFormat="1" applyFont="1" applyFill="1" applyBorder="1" applyAlignment="1">
      <alignment horizontal="center" vertical="center" wrapText="1"/>
    </xf>
    <xf numFmtId="2" fontId="8" fillId="7" borderId="29" xfId="0" applyNumberFormat="1" applyFont="1" applyFill="1" applyBorder="1" applyAlignment="1">
      <alignment horizontal="center" vertical="center" wrapText="1"/>
    </xf>
    <xf numFmtId="2" fontId="8" fillId="7" borderId="30" xfId="0" applyNumberFormat="1" applyFont="1" applyFill="1" applyBorder="1" applyAlignment="1">
      <alignment horizontal="center" vertical="center" wrapText="1"/>
    </xf>
    <xf numFmtId="2" fontId="8" fillId="7" borderId="31" xfId="0" applyNumberFormat="1" applyFont="1" applyFill="1" applyBorder="1" applyAlignment="1">
      <alignment horizontal="center" vertical="center" wrapText="1"/>
    </xf>
    <xf numFmtId="0" fontId="29" fillId="3" borderId="20" xfId="0" applyFont="1" applyFill="1" applyBorder="1" applyAlignment="1">
      <alignment horizontal="center" vertical="center" wrapText="1"/>
    </xf>
    <xf numFmtId="0" fontId="32" fillId="3" borderId="21" xfId="0" applyFont="1" applyFill="1" applyBorder="1" applyAlignment="1">
      <alignment horizontal="center" vertical="center"/>
    </xf>
    <xf numFmtId="1" fontId="7" fillId="3" borderId="24" xfId="0" applyNumberFormat="1" applyFont="1" applyFill="1" applyBorder="1" applyAlignment="1">
      <alignment horizontal="center" vertical="center" wrapText="1"/>
    </xf>
    <xf numFmtId="0" fontId="6" fillId="3" borderId="4" xfId="0" applyFont="1" applyFill="1" applyBorder="1" applyAlignment="1">
      <alignment horizontal="left"/>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4"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6" fillId="3" borderId="0" xfId="0" applyFont="1" applyFill="1" applyBorder="1" applyAlignment="1">
      <alignment horizontal="right"/>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1" fillId="4" borderId="15" xfId="0" applyFont="1" applyFill="1" applyBorder="1" applyAlignment="1">
      <alignment horizontal="left"/>
    </xf>
    <xf numFmtId="0" fontId="11" fillId="4" borderId="7" xfId="0" applyFont="1" applyFill="1" applyBorder="1" applyAlignment="1">
      <alignment horizontal="left"/>
    </xf>
    <xf numFmtId="0" fontId="11" fillId="4" borderId="16" xfId="0" applyFont="1" applyFill="1" applyBorder="1" applyAlignment="1">
      <alignment horizontal="left"/>
    </xf>
    <xf numFmtId="0" fontId="11" fillId="4" borderId="18" xfId="0" applyFont="1" applyFill="1" applyBorder="1" applyAlignment="1">
      <alignment horizontal="left"/>
    </xf>
    <xf numFmtId="0" fontId="11" fillId="4" borderId="0" xfId="0" applyFont="1" applyFill="1" applyBorder="1" applyAlignment="1">
      <alignment horizontal="left"/>
    </xf>
    <xf numFmtId="0" fontId="11" fillId="4" borderId="19" xfId="0" applyFont="1" applyFill="1" applyBorder="1" applyAlignment="1">
      <alignment horizontal="left"/>
    </xf>
    <xf numFmtId="0" fontId="11" fillId="4" borderId="17" xfId="0" applyFont="1" applyFill="1" applyBorder="1" applyAlignment="1">
      <alignment horizontal="left"/>
    </xf>
    <xf numFmtId="0" fontId="11" fillId="4" borderId="5" xfId="0" applyFont="1" applyFill="1" applyBorder="1" applyAlignment="1">
      <alignment horizontal="left"/>
    </xf>
    <xf numFmtId="0" fontId="11" fillId="4" borderId="6" xfId="0" applyFont="1" applyFill="1" applyBorder="1" applyAlignment="1">
      <alignment horizontal="left"/>
    </xf>
    <xf numFmtId="0" fontId="12" fillId="4" borderId="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8" fillId="3" borderId="0" xfId="0" applyFont="1" applyFill="1" applyBorder="1" applyAlignment="1">
      <alignment horizontal="left" vertical="center"/>
    </xf>
    <xf numFmtId="0" fontId="17" fillId="6" borderId="32" xfId="0" applyFont="1" applyFill="1" applyBorder="1" applyAlignment="1" applyProtection="1">
      <alignment horizontal="left" vertical="top"/>
      <protection locked="0"/>
    </xf>
    <xf numFmtId="0" fontId="17" fillId="6" borderId="33" xfId="0" applyFont="1" applyFill="1" applyBorder="1" applyAlignment="1" applyProtection="1">
      <alignment horizontal="left" vertical="top"/>
      <protection locked="0"/>
    </xf>
    <xf numFmtId="0" fontId="17" fillId="6" borderId="34" xfId="0" applyFont="1" applyFill="1" applyBorder="1" applyAlignment="1" applyProtection="1">
      <alignment horizontal="left" vertical="top"/>
      <protection locked="0"/>
    </xf>
    <xf numFmtId="0" fontId="17" fillId="6" borderId="35" xfId="0" applyFont="1" applyFill="1" applyBorder="1" applyAlignment="1" applyProtection="1">
      <alignment horizontal="left" vertical="top"/>
      <protection locked="0"/>
    </xf>
    <xf numFmtId="0" fontId="17" fillId="6" borderId="0" xfId="0" applyFont="1" applyFill="1" applyBorder="1" applyAlignment="1" applyProtection="1">
      <alignment horizontal="left" vertical="top"/>
      <protection locked="0"/>
    </xf>
    <xf numFmtId="0" fontId="17" fillId="6" borderId="36" xfId="0" applyFont="1" applyFill="1" applyBorder="1" applyAlignment="1" applyProtection="1">
      <alignment horizontal="left" vertical="top"/>
      <protection locked="0"/>
    </xf>
    <xf numFmtId="0" fontId="17" fillId="6" borderId="37" xfId="0" applyFont="1" applyFill="1" applyBorder="1" applyAlignment="1" applyProtection="1">
      <alignment horizontal="left" vertical="top"/>
      <protection locked="0"/>
    </xf>
    <xf numFmtId="0" fontId="17" fillId="6" borderId="38" xfId="0" applyFont="1" applyFill="1" applyBorder="1" applyAlignment="1" applyProtection="1">
      <alignment horizontal="left" vertical="top"/>
      <protection locked="0"/>
    </xf>
    <xf numFmtId="0" fontId="17" fillId="6" borderId="39" xfId="0" applyFont="1" applyFill="1" applyBorder="1" applyAlignment="1" applyProtection="1">
      <alignment horizontal="left" vertical="top"/>
      <protection locked="0"/>
    </xf>
    <xf numFmtId="164" fontId="21" fillId="3" borderId="0" xfId="0" applyNumberFormat="1" applyFont="1" applyFill="1" applyBorder="1" applyAlignment="1">
      <alignment horizontal="center" vertical="center"/>
    </xf>
    <xf numFmtId="0" fontId="24" fillId="3" borderId="0" xfId="0" applyFont="1" applyFill="1" applyBorder="1" applyAlignment="1">
      <alignment horizontal="right" vertical="center"/>
    </xf>
    <xf numFmtId="0" fontId="6" fillId="3" borderId="0" xfId="0" applyFont="1" applyFill="1" applyBorder="1" applyAlignment="1">
      <alignment horizontal="center"/>
    </xf>
    <xf numFmtId="164" fontId="7" fillId="3" borderId="0" xfId="0" applyNumberFormat="1" applyFont="1" applyFill="1" applyBorder="1" applyAlignment="1">
      <alignment horizontal="center" vertical="center"/>
    </xf>
    <xf numFmtId="0" fontId="28" fillId="3" borderId="0" xfId="0" applyFont="1" applyFill="1" applyBorder="1" applyAlignment="1">
      <alignment horizontal="left"/>
    </xf>
    <xf numFmtId="0" fontId="17" fillId="6" borderId="32" xfId="0" applyFont="1" applyFill="1" applyBorder="1" applyAlignment="1" applyProtection="1">
      <alignment horizontal="left" vertical="top" wrapText="1"/>
      <protection locked="0"/>
    </xf>
    <xf numFmtId="0" fontId="17" fillId="6" borderId="33" xfId="0" applyFont="1" applyFill="1" applyBorder="1" applyAlignment="1" applyProtection="1">
      <alignment horizontal="left" vertical="top" wrapText="1"/>
      <protection locked="0"/>
    </xf>
    <xf numFmtId="0" fontId="17" fillId="6" borderId="34" xfId="0" applyFont="1" applyFill="1" applyBorder="1" applyAlignment="1" applyProtection="1">
      <alignment horizontal="left" vertical="top" wrapText="1"/>
      <protection locked="0"/>
    </xf>
    <xf numFmtId="0" fontId="17" fillId="6" borderId="35" xfId="0" applyFont="1" applyFill="1" applyBorder="1" applyAlignment="1" applyProtection="1">
      <alignment horizontal="left" vertical="top" wrapText="1"/>
      <protection locked="0"/>
    </xf>
    <xf numFmtId="0" fontId="17" fillId="6" borderId="0" xfId="0" applyFont="1" applyFill="1" applyBorder="1" applyAlignment="1" applyProtection="1">
      <alignment horizontal="left" vertical="top" wrapText="1"/>
      <protection locked="0"/>
    </xf>
    <xf numFmtId="0" fontId="17" fillId="6" borderId="36" xfId="0" applyFont="1" applyFill="1" applyBorder="1" applyAlignment="1" applyProtection="1">
      <alignment horizontal="left" vertical="top" wrapText="1"/>
      <protection locked="0"/>
    </xf>
    <xf numFmtId="0" fontId="17" fillId="6" borderId="37" xfId="0" applyFont="1" applyFill="1" applyBorder="1" applyAlignment="1" applyProtection="1">
      <alignment horizontal="left" vertical="top" wrapText="1"/>
      <protection locked="0"/>
    </xf>
    <xf numFmtId="0" fontId="17" fillId="6" borderId="38" xfId="0" applyFont="1" applyFill="1" applyBorder="1" applyAlignment="1" applyProtection="1">
      <alignment horizontal="left" vertical="top" wrapText="1"/>
      <protection locked="0"/>
    </xf>
    <xf numFmtId="0" fontId="17" fillId="6" borderId="39" xfId="0" applyFont="1" applyFill="1" applyBorder="1" applyAlignment="1" applyProtection="1">
      <alignment horizontal="left" vertical="top" wrapText="1"/>
      <protection locked="0"/>
    </xf>
    <xf numFmtId="0" fontId="28" fillId="3" borderId="0" xfId="0" applyFont="1" applyFill="1" applyBorder="1" applyAlignment="1">
      <alignment horizontal="left" vertical="center"/>
    </xf>
    <xf numFmtId="0" fontId="26" fillId="3" borderId="20" xfId="0" applyFont="1" applyFill="1" applyBorder="1" applyAlignment="1">
      <alignment horizontal="center" vertical="center"/>
    </xf>
    <xf numFmtId="0" fontId="28" fillId="3" borderId="0" xfId="0" applyFont="1" applyFill="1" applyBorder="1" applyAlignment="1">
      <alignment horizontal="left" vertical="center" wrapText="1"/>
    </xf>
    <xf numFmtId="0" fontId="31" fillId="3" borderId="20" xfId="0" applyFont="1" applyFill="1" applyBorder="1" applyAlignment="1">
      <alignment horizontal="left" vertical="center"/>
    </xf>
    <xf numFmtId="0" fontId="16" fillId="3" borderId="20" xfId="0" applyFont="1" applyFill="1" applyBorder="1" applyAlignment="1">
      <alignment horizontal="center" vertical="center"/>
    </xf>
    <xf numFmtId="0" fontId="18" fillId="3" borderId="20"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4"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20"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20" xfId="0" applyFont="1" applyFill="1" applyBorder="1" applyAlignment="1">
      <alignment horizontal="left" vertical="center"/>
    </xf>
  </cellXfs>
  <cellStyles count="3">
    <cellStyle name="Normalny" xfId="0" builtinId="0"/>
    <cellStyle name="Normalny 2" xfId="1"/>
    <cellStyle name="Normalny_Współczynnik strat na długości" xfId="2"/>
  </cellStyles>
  <dxfs count="0"/>
  <tableStyles count="0" defaultTableStyle="TableStyleMedium2" defaultPivotStyle="PivotStyleLight16"/>
  <colors>
    <mruColors>
      <color rgb="FFFFFF85"/>
      <color rgb="FFFFF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η</a:t>
            </a:r>
            <a:r>
              <a:rPr lang="pl-PL"/>
              <a:t> (</a:t>
            </a:r>
            <a:r>
              <a:rPr lang="pl-PL" sz="1800" b="1" i="0" u="none" strike="noStrike" baseline="0">
                <a:effectLst/>
              </a:rPr>
              <a:t>T</a:t>
            </a:r>
            <a:r>
              <a:rPr lang="pl-PL" sz="1800" b="1" i="0" u="none" strike="noStrike" baseline="-25000">
                <a:effectLst/>
              </a:rPr>
              <a:t>I°</a:t>
            </a:r>
            <a:r>
              <a:rPr lang="pl-PL" sz="1800" b="1" i="0" u="none" strike="noStrike" baseline="0">
                <a:effectLst/>
              </a:rPr>
              <a:t> - T</a:t>
            </a:r>
            <a:r>
              <a:rPr lang="pl-PL" sz="1800" b="1" i="0" u="none" strike="noStrike" baseline="-25000">
                <a:effectLst/>
              </a:rPr>
              <a:t>a</a:t>
            </a:r>
            <a:r>
              <a:rPr lang="pl-PL" sz="1800" b="1" i="0" u="none" strike="noStrike" baseline="0">
                <a:effectLst/>
              </a:rPr>
              <a:t>)</a:t>
            </a:r>
            <a:r>
              <a:rPr lang="pl-PL" sz="1800" b="1" i="0" u="none" strike="noStrike" baseline="-25000">
                <a:effectLst/>
              </a:rPr>
              <a:t>   </a:t>
            </a:r>
            <a:endParaRPr lang="pl-PL"/>
          </a:p>
        </c:rich>
      </c:tx>
      <c:layout>
        <c:manualLayout>
          <c:xMode val="edge"/>
          <c:yMode val="edge"/>
          <c:x val="0.3562303922437477"/>
          <c:y val="7.5054687977864189E-3"/>
        </c:manualLayout>
      </c:layout>
      <c:overlay val="0"/>
    </c:title>
    <c:autoTitleDeleted val="0"/>
    <c:plotArea>
      <c:layout>
        <c:manualLayout>
          <c:layoutTarget val="inner"/>
          <c:xMode val="edge"/>
          <c:yMode val="edge"/>
          <c:x val="0.12599453155570184"/>
          <c:y val="0.10969154000695586"/>
          <c:w val="0.82136589400192894"/>
          <c:h val="0.65917139421939275"/>
        </c:manualLayout>
      </c:layout>
      <c:scatterChart>
        <c:scatterStyle val="lineMarker"/>
        <c:varyColors val="0"/>
        <c:ser>
          <c:idx val="0"/>
          <c:order val="0"/>
          <c:tx>
            <c:strRef>
              <c:f>'Kolektory słoneczne'!$D$75:$E$75</c:f>
              <c:strCache>
                <c:ptCount val="2"/>
                <c:pt idx="0">
                  <c:v>sprawność cieplna</c:v>
                </c:pt>
              </c:strCache>
            </c:strRef>
          </c:tx>
          <c:xVal>
            <c:numRef>
              <c:f>'Kolektory słoneczne'!$G$73:$P$73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'Kolektory słoneczne'!$G$75:$P$75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1B07-4C65-8421-939254A3A3F6}"/>
            </c:ext>
          </c:extLst>
        </c:ser>
        <c:ser>
          <c:idx val="1"/>
          <c:order val="1"/>
          <c:tx>
            <c:strRef>
              <c:f>'Kolektory słoneczne'!$D$76:$E$76</c:f>
              <c:strCache>
                <c:ptCount val="2"/>
                <c:pt idx="0">
                  <c:v>sprawność robocza</c:v>
                </c:pt>
              </c:strCache>
            </c:strRef>
          </c:tx>
          <c:xVal>
            <c:numRef>
              <c:f>'Kolektory słoneczne'!$G$73:$P$73</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'Kolektory słoneczne'!$G$76:$P$76</c:f>
              <c:numCache>
                <c:formatCode>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1B07-4C65-8421-939254A3A3F6}"/>
            </c:ext>
          </c:extLst>
        </c:ser>
        <c:dLbls>
          <c:showLegendKey val="0"/>
          <c:showVal val="0"/>
          <c:showCatName val="0"/>
          <c:showSerName val="0"/>
          <c:showPercent val="0"/>
          <c:showBubbleSize val="0"/>
        </c:dLbls>
        <c:axId val="130335872"/>
        <c:axId val="130560000"/>
      </c:scatterChart>
      <c:valAx>
        <c:axId val="130335872"/>
        <c:scaling>
          <c:orientation val="minMax"/>
        </c:scaling>
        <c:delete val="0"/>
        <c:axPos val="b"/>
        <c:numFmt formatCode="General" sourceLinked="1"/>
        <c:majorTickMark val="out"/>
        <c:minorTickMark val="none"/>
        <c:tickLblPos val="nextTo"/>
        <c:crossAx val="130560000"/>
        <c:crosses val="autoZero"/>
        <c:crossBetween val="midCat"/>
      </c:valAx>
      <c:valAx>
        <c:axId val="130560000"/>
        <c:scaling>
          <c:orientation val="minMax"/>
        </c:scaling>
        <c:delete val="0"/>
        <c:axPos val="l"/>
        <c:majorGridlines/>
        <c:numFmt formatCode="0.00" sourceLinked="1"/>
        <c:majorTickMark val="out"/>
        <c:minorTickMark val="none"/>
        <c:tickLblPos val="nextTo"/>
        <c:crossAx val="130335872"/>
        <c:crosses val="autoZero"/>
        <c:crossBetween val="midCat"/>
      </c:valAx>
    </c:plotArea>
    <c:legend>
      <c:legendPos val="r"/>
      <c:layout>
        <c:manualLayout>
          <c:xMode val="edge"/>
          <c:yMode val="edge"/>
          <c:x val="0.1213661953169395"/>
          <c:y val="0.92813306782491223"/>
          <c:w val="0.7943575617577856"/>
          <c:h val="6.4361463377301392E-2"/>
        </c:manualLayout>
      </c:layout>
      <c:overlay val="0"/>
      <c:txPr>
        <a:bodyPr/>
        <a:lstStyle/>
        <a:p>
          <a:pPr>
            <a:defRPr sz="1200"/>
          </a:pPr>
          <a:endParaRPr lang="pl-PL"/>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latin typeface="Calibri"/>
                <a:cs typeface="Calibri"/>
              </a:rPr>
              <a:t>Δ</a:t>
            </a:r>
            <a:r>
              <a:rPr lang="en-US">
                <a:latin typeface="Calibri"/>
                <a:cs typeface="Calibri"/>
              </a:rPr>
              <a:t>T(t)</a:t>
            </a:r>
            <a:endParaRPr lang="en-US"/>
          </a:p>
        </c:rich>
      </c:tx>
      <c:layout>
        <c:manualLayout>
          <c:xMode val="edge"/>
          <c:yMode val="edge"/>
          <c:x val="0.45605350237347025"/>
          <c:y val="1.5010937595572838E-2"/>
        </c:manualLayout>
      </c:layout>
      <c:overlay val="0"/>
    </c:title>
    <c:autoTitleDeleted val="0"/>
    <c:plotArea>
      <c:layout>
        <c:manualLayout>
          <c:layoutTarget val="inner"/>
          <c:xMode val="edge"/>
          <c:yMode val="edge"/>
          <c:x val="0.14600684306518014"/>
          <c:y val="0.12431036118147898"/>
          <c:w val="0.82136589400192894"/>
          <c:h val="0.65917139421939275"/>
        </c:manualLayout>
      </c:layout>
      <c:scatterChart>
        <c:scatterStyle val="lineMarker"/>
        <c:varyColors val="0"/>
        <c:ser>
          <c:idx val="0"/>
          <c:order val="0"/>
          <c:xVal>
            <c:numRef>
              <c:f>'Kolektory słoneczne'!$G$72:$P$72</c:f>
              <c:numCache>
                <c:formatCode>General</c:formatCode>
                <c:ptCount val="10"/>
                <c:pt idx="0">
                  <c:v>0</c:v>
                </c:pt>
                <c:pt idx="1">
                  <c:v>5</c:v>
                </c:pt>
                <c:pt idx="2">
                  <c:v>10</c:v>
                </c:pt>
                <c:pt idx="3">
                  <c:v>15</c:v>
                </c:pt>
                <c:pt idx="4">
                  <c:v>20</c:v>
                </c:pt>
                <c:pt idx="5">
                  <c:v>25</c:v>
                </c:pt>
                <c:pt idx="6">
                  <c:v>30</c:v>
                </c:pt>
                <c:pt idx="7">
                  <c:v>40</c:v>
                </c:pt>
                <c:pt idx="8">
                  <c:v>50</c:v>
                </c:pt>
                <c:pt idx="9">
                  <c:v>60</c:v>
                </c:pt>
              </c:numCache>
            </c:numRef>
          </c:xVal>
          <c:yVal>
            <c:numRef>
              <c:f>'Kolektory słoneczne'!$G$74:$P$74</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C379-4668-BAB4-5E192D5EDA71}"/>
            </c:ext>
          </c:extLst>
        </c:ser>
        <c:dLbls>
          <c:showLegendKey val="0"/>
          <c:showVal val="0"/>
          <c:showCatName val="0"/>
          <c:showSerName val="0"/>
          <c:showPercent val="0"/>
          <c:showBubbleSize val="0"/>
        </c:dLbls>
        <c:axId val="130707456"/>
        <c:axId val="130708992"/>
      </c:scatterChart>
      <c:valAx>
        <c:axId val="130707456"/>
        <c:scaling>
          <c:orientation val="minMax"/>
        </c:scaling>
        <c:delete val="0"/>
        <c:axPos val="b"/>
        <c:numFmt formatCode="General" sourceLinked="1"/>
        <c:majorTickMark val="out"/>
        <c:minorTickMark val="none"/>
        <c:tickLblPos val="nextTo"/>
        <c:crossAx val="130708992"/>
        <c:crosses val="autoZero"/>
        <c:crossBetween val="midCat"/>
      </c:valAx>
      <c:valAx>
        <c:axId val="130708992"/>
        <c:scaling>
          <c:orientation val="minMax"/>
        </c:scaling>
        <c:delete val="0"/>
        <c:axPos val="l"/>
        <c:majorGridlines/>
        <c:numFmt formatCode="General" sourceLinked="1"/>
        <c:majorTickMark val="out"/>
        <c:minorTickMark val="none"/>
        <c:tickLblPos val="nextTo"/>
        <c:crossAx val="130707456"/>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9</xdr:col>
      <xdr:colOff>699917</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1098" y="204044"/>
          <a:ext cx="5169894" cy="1290047"/>
        </a:xfrm>
        <a:prstGeom prst="rect">
          <a:avLst/>
        </a:prstGeom>
      </xdr:spPr>
    </xdr:pic>
    <xdr:clientData/>
  </xdr:twoCellAnchor>
  <xdr:twoCellAnchor editAs="oneCell">
    <xdr:from>
      <xdr:col>5</xdr:col>
      <xdr:colOff>91440</xdr:colOff>
      <xdr:row>51</xdr:row>
      <xdr:rowOff>137161</xdr:rowOff>
    </xdr:from>
    <xdr:to>
      <xdr:col>7</xdr:col>
      <xdr:colOff>312420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7915" y="8662036"/>
          <a:ext cx="14401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220980</xdr:colOff>
          <xdr:row>67</xdr:row>
          <xdr:rowOff>68580</xdr:rowOff>
        </xdr:from>
        <xdr:to>
          <xdr:col>14</xdr:col>
          <xdr:colOff>381000</xdr:colOff>
          <xdr:row>69</xdr:row>
          <xdr:rowOff>190500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160020</xdr:colOff>
          <xdr:row>67</xdr:row>
          <xdr:rowOff>60960</xdr:rowOff>
        </xdr:from>
        <xdr:to>
          <xdr:col>3</xdr:col>
          <xdr:colOff>1280160</xdr:colOff>
          <xdr:row>69</xdr:row>
          <xdr:rowOff>236220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1341120</xdr:colOff>
          <xdr:row>66</xdr:row>
          <xdr:rowOff>327660</xdr:rowOff>
        </xdr:from>
        <xdr:to>
          <xdr:col>9</xdr:col>
          <xdr:colOff>68580</xdr:colOff>
          <xdr:row>69</xdr:row>
          <xdr:rowOff>236220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107492</xdr:colOff>
      <xdr:row>77</xdr:row>
      <xdr:rowOff>289</xdr:rowOff>
    </xdr:from>
    <xdr:to>
      <xdr:col>8</xdr:col>
      <xdr:colOff>56339</xdr:colOff>
      <xdr:row>94</xdr:row>
      <xdr:rowOff>145988</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227292</xdr:colOff>
      <xdr:row>76</xdr:row>
      <xdr:rowOff>176329</xdr:rowOff>
    </xdr:from>
    <xdr:to>
      <xdr:col>15</xdr:col>
      <xdr:colOff>414265</xdr:colOff>
      <xdr:row>94</xdr:row>
      <xdr:rowOff>131528</xdr:rowOff>
    </xdr:to>
    <xdr:graphicFrame macro="">
      <xdr:nvGraphicFramePr>
        <xdr:cNvPr id="10" name="Wykres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156882</xdr:colOff>
      <xdr:row>42</xdr:row>
      <xdr:rowOff>98798</xdr:rowOff>
    </xdr:from>
    <xdr:to>
      <xdr:col>20</xdr:col>
      <xdr:colOff>470646</xdr:colOff>
      <xdr:row>60</xdr:row>
      <xdr:rowOff>375078</xdr:rowOff>
    </xdr:to>
    <xdr:pic>
      <xdr:nvPicPr>
        <xdr:cNvPr id="11" name="Obraz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16470" y="11304680"/>
          <a:ext cx="4549588" cy="6775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5443</xdr:colOff>
      <xdr:row>42</xdr:row>
      <xdr:rowOff>240847</xdr:rowOff>
    </xdr:from>
    <xdr:to>
      <xdr:col>10</xdr:col>
      <xdr:colOff>48906</xdr:colOff>
      <xdr:row>43</xdr:row>
      <xdr:rowOff>231242</xdr:rowOff>
    </xdr:to>
    <xdr:cxnSp macro="">
      <xdr:nvCxnSpPr>
        <xdr:cNvPr id="4" name="Łącznik prostoliniowy 3"/>
        <xdr:cNvCxnSpPr/>
      </xdr:nvCxnSpPr>
      <xdr:spPr>
        <a:xfrm>
          <a:off x="4509407" y="13208454"/>
          <a:ext cx="2628820" cy="235324"/>
        </a:xfrm>
        <a:prstGeom prst="lin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52028</xdr:colOff>
      <xdr:row>43</xdr:row>
      <xdr:rowOff>4001</xdr:rowOff>
    </xdr:from>
    <xdr:to>
      <xdr:col>10</xdr:col>
      <xdr:colOff>33618</xdr:colOff>
      <xdr:row>44</xdr:row>
      <xdr:rowOff>4003</xdr:rowOff>
    </xdr:to>
    <xdr:cxnSp macro="">
      <xdr:nvCxnSpPr>
        <xdr:cNvPr id="8" name="Łącznik prostoliniowy 7"/>
        <xdr:cNvCxnSpPr/>
      </xdr:nvCxnSpPr>
      <xdr:spPr>
        <a:xfrm flipH="1">
          <a:off x="4555992" y="13216537"/>
          <a:ext cx="2566947" cy="244930"/>
        </a:xfrm>
        <a:prstGeom prst="lin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351863</xdr:colOff>
      <xdr:row>7</xdr:row>
      <xdr:rowOff>31376</xdr:rowOff>
    </xdr:from>
    <xdr:to>
      <xdr:col>15</xdr:col>
      <xdr:colOff>274064</xdr:colOff>
      <xdr:row>16</xdr:row>
      <xdr:rowOff>177052</xdr:rowOff>
    </xdr:to>
    <xdr:pic>
      <xdr:nvPicPr>
        <xdr:cNvPr id="15" name="Obraz 14" descr="schemat biały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40404" y="3841376"/>
          <a:ext cx="4270083" cy="2969559"/>
        </a:xfrm>
        <a:prstGeom prst="rect">
          <a:avLst/>
        </a:prstGeom>
        <a:noFill/>
        <a:ln>
          <a:noFill/>
        </a:ln>
      </xdr:spPr>
    </xdr:pic>
    <xdr:clientData/>
  </xdr:twoCellAnchor>
  <xdr:twoCellAnchor editAs="oneCell">
    <xdr:from>
      <xdr:col>3</xdr:col>
      <xdr:colOff>392206</xdr:colOff>
      <xdr:row>0</xdr:row>
      <xdr:rowOff>67235</xdr:rowOff>
    </xdr:from>
    <xdr:to>
      <xdr:col>14</xdr:col>
      <xdr:colOff>329865</xdr:colOff>
      <xdr:row>0</xdr:row>
      <xdr:rowOff>1983845</xdr:rowOff>
    </xdr:to>
    <xdr:pic>
      <xdr:nvPicPr>
        <xdr:cNvPr id="13" name="Obraz 12">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96471" y="67235"/>
          <a:ext cx="7812194" cy="191661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0.45312</cdr:x>
      <cdr:y>0.8295</cdr:y>
    </cdr:from>
    <cdr:to>
      <cdr:x>0.68281</cdr:x>
      <cdr:y>0.92872</cdr:y>
    </cdr:to>
    <cdr:sp macro="" textlink="">
      <cdr:nvSpPr>
        <cdr:cNvPr id="3" name="pole tekstowe 2"/>
        <cdr:cNvSpPr txBox="1"/>
      </cdr:nvSpPr>
      <cdr:spPr>
        <a:xfrm xmlns:a="http://schemas.openxmlformats.org/drawingml/2006/main">
          <a:off x="2048472" y="2807202"/>
          <a:ext cx="1038404" cy="3357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l-PL" sz="1400" b="1">
              <a:latin typeface="+mn-lt"/>
            </a:rPr>
            <a:t>T</a:t>
          </a:r>
          <a:r>
            <a:rPr lang="pl-PL" sz="1400" b="1" baseline="-25000">
              <a:latin typeface="+mn-lt"/>
            </a:rPr>
            <a:t>I</a:t>
          </a:r>
          <a:r>
            <a:rPr lang="pl-PL" sz="1400" b="1" baseline="-25000">
              <a:latin typeface="+mn-lt"/>
              <a:cs typeface="Calibri"/>
            </a:rPr>
            <a:t>°</a:t>
          </a:r>
          <a:r>
            <a:rPr lang="pl-PL" sz="1400" b="1">
              <a:latin typeface="+mn-lt"/>
              <a:cs typeface="Calibri"/>
            </a:rPr>
            <a:t> -</a:t>
          </a:r>
          <a:r>
            <a:rPr lang="pl-PL" sz="1400" b="1" baseline="0">
              <a:latin typeface="+mn-lt"/>
              <a:cs typeface="Calibri"/>
            </a:rPr>
            <a:t> T</a:t>
          </a:r>
          <a:r>
            <a:rPr lang="pl-PL" sz="1400" b="1" baseline="-25000">
              <a:latin typeface="+mn-lt"/>
              <a:cs typeface="Calibri"/>
            </a:rPr>
            <a:t>a   </a:t>
          </a:r>
          <a:r>
            <a:rPr lang="pl-PL" sz="1400" b="1" baseline="0">
              <a:latin typeface="+mn-lt"/>
              <a:cs typeface="Calibri"/>
            </a:rPr>
            <a:t>[K]</a:t>
          </a:r>
          <a:endParaRPr lang="pl-PL" sz="1400" b="1" baseline="-25000">
            <a:latin typeface="+mn-lt"/>
          </a:endParaRPr>
        </a:p>
      </cdr:txBody>
    </cdr:sp>
  </cdr:relSizeAnchor>
  <cdr:relSizeAnchor xmlns:cdr="http://schemas.openxmlformats.org/drawingml/2006/chartDrawing">
    <cdr:from>
      <cdr:x>0.00225</cdr:x>
      <cdr:y>0</cdr:y>
    </cdr:from>
    <cdr:to>
      <cdr:x>0.14589</cdr:x>
      <cdr:y>0.0698</cdr:y>
    </cdr:to>
    <cdr:sp macro="" textlink="">
      <cdr:nvSpPr>
        <cdr:cNvPr id="4" name="pole tekstowe 1"/>
        <cdr:cNvSpPr txBox="1"/>
      </cdr:nvSpPr>
      <cdr:spPr>
        <a:xfrm xmlns:a="http://schemas.openxmlformats.org/drawingml/2006/main">
          <a:off x="10185" y="0"/>
          <a:ext cx="649344" cy="2362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1400" b="1" baseline="0"/>
            <a:t>η [%]</a:t>
          </a:r>
        </a:p>
      </cdr:txBody>
    </cdr:sp>
  </cdr:relSizeAnchor>
</c:userShapes>
</file>

<file path=xl/drawings/drawing4.xml><?xml version="1.0" encoding="utf-8"?>
<c:userShapes xmlns:c="http://schemas.openxmlformats.org/drawingml/2006/chart">
  <cdr:relSizeAnchor xmlns:cdr="http://schemas.openxmlformats.org/drawingml/2006/chartDrawing">
    <cdr:from>
      <cdr:x>0.45964</cdr:x>
      <cdr:y>0.87815</cdr:y>
    </cdr:from>
    <cdr:to>
      <cdr:x>0.68933</cdr:x>
      <cdr:y>0.94795</cdr:y>
    </cdr:to>
    <cdr:sp macro="" textlink="">
      <cdr:nvSpPr>
        <cdr:cNvPr id="3" name="pole tekstowe 2"/>
        <cdr:cNvSpPr txBox="1"/>
      </cdr:nvSpPr>
      <cdr:spPr>
        <a:xfrm xmlns:a="http://schemas.openxmlformats.org/drawingml/2006/main">
          <a:off x="2042612" y="2971834"/>
          <a:ext cx="1020723" cy="236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l-PL" sz="1200" b="1">
              <a:latin typeface="+mn-lt"/>
            </a:rPr>
            <a:t>Czas </a:t>
          </a:r>
          <a:r>
            <a:rPr lang="pl-PL" sz="1200" b="1" baseline="0">
              <a:latin typeface="+mn-lt"/>
              <a:cs typeface="Calibri"/>
            </a:rPr>
            <a:t>[min]</a:t>
          </a:r>
          <a:endParaRPr lang="pl-PL" sz="1200" b="1" baseline="-25000">
            <a:latin typeface="+mn-lt"/>
          </a:endParaRPr>
        </a:p>
      </cdr:txBody>
    </cdr:sp>
  </cdr:relSizeAnchor>
  <cdr:relSizeAnchor xmlns:cdr="http://schemas.openxmlformats.org/drawingml/2006/chartDrawing">
    <cdr:from>
      <cdr:x>2.25027E-7</cdr:x>
      <cdr:y>0.00451</cdr:y>
    </cdr:from>
    <cdr:to>
      <cdr:x>0.27217</cdr:x>
      <cdr:y>0.09955</cdr:y>
    </cdr:to>
    <cdr:sp macro="" textlink="">
      <cdr:nvSpPr>
        <cdr:cNvPr id="5" name="pole tekstowe 1"/>
        <cdr:cNvSpPr txBox="1"/>
      </cdr:nvSpPr>
      <cdr:spPr>
        <a:xfrm xmlns:a="http://schemas.openxmlformats.org/drawingml/2006/main">
          <a:off x="1" y="15263"/>
          <a:ext cx="1209518" cy="3216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l-PL" sz="1400" b="1">
              <a:latin typeface="+mn-lt"/>
              <a:cs typeface="Calibri"/>
            </a:rPr>
            <a:t>|</a:t>
          </a:r>
          <a:r>
            <a:rPr lang="pl-PL" sz="1400" b="1">
              <a:latin typeface="+mn-lt"/>
            </a:rPr>
            <a:t>T</a:t>
          </a:r>
          <a:r>
            <a:rPr lang="pl-PL" sz="1400" b="1" baseline="-25000">
              <a:latin typeface="+mn-lt"/>
            </a:rPr>
            <a:t>inII</a:t>
          </a:r>
          <a:r>
            <a:rPr lang="pl-PL" sz="1400" b="1" baseline="-25000">
              <a:latin typeface="+mn-lt"/>
              <a:cs typeface="Calibri"/>
            </a:rPr>
            <a:t>°</a:t>
          </a:r>
          <a:r>
            <a:rPr lang="pl-PL" sz="1400" b="1">
              <a:latin typeface="+mn-lt"/>
              <a:cs typeface="Calibri"/>
            </a:rPr>
            <a:t> -</a:t>
          </a:r>
          <a:r>
            <a:rPr lang="pl-PL" sz="1400" b="1" baseline="0">
              <a:latin typeface="+mn-lt"/>
              <a:cs typeface="Calibri"/>
            </a:rPr>
            <a:t> </a:t>
          </a:r>
          <a:r>
            <a:rPr lang="pl-PL" sz="1400" b="1">
              <a:effectLst/>
              <a:latin typeface="+mn-lt"/>
              <a:ea typeface="+mn-ea"/>
              <a:cs typeface="+mn-cs"/>
            </a:rPr>
            <a:t>T</a:t>
          </a:r>
          <a:r>
            <a:rPr lang="pl-PL" sz="1400" b="1" baseline="-25000">
              <a:effectLst/>
              <a:latin typeface="+mn-lt"/>
              <a:ea typeface="+mn-ea"/>
              <a:cs typeface="+mn-cs"/>
            </a:rPr>
            <a:t>outII°</a:t>
          </a:r>
          <a:r>
            <a:rPr lang="pl-PL" sz="1400" b="1">
              <a:effectLst/>
              <a:latin typeface="+mn-lt"/>
              <a:ea typeface="+mn-ea"/>
              <a:cs typeface="+mn-cs"/>
            </a:rPr>
            <a:t>| </a:t>
          </a:r>
          <a:r>
            <a:rPr lang="pl-PL" sz="1400" b="1" baseline="-25000">
              <a:latin typeface="+mn-lt"/>
              <a:cs typeface="Calibri"/>
            </a:rPr>
            <a:t>  </a:t>
          </a:r>
          <a:r>
            <a:rPr lang="pl-PL" sz="1400" b="1" baseline="0">
              <a:latin typeface="+mn-lt"/>
              <a:cs typeface="Calibri"/>
            </a:rPr>
            <a:t>[K]</a:t>
          </a:r>
          <a:endParaRPr lang="pl-PL" sz="1400" b="1" baseline="-25000">
            <a:latin typeface="+mn-l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zko&#322;a/dyda/mechanika%20p&#322;yn&#243;w/VIIIpo&#347;piech%2031%20temperat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A%20PB/Laboratorium%20OZE/AZE/&#263;wiczeni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 collectors"/>
      <sheetName val="Arkusz3"/>
      <sheetName val="Stałe"/>
      <sheetName val="Stałe Ogół"/>
      <sheetName val="błąd lepk. i gęst. winidur"/>
      <sheetName val="Pomiar prędkości i rozkł. pręd."/>
      <sheetName val="Cechowanie manometru"/>
      <sheetName val="Wsp. strat na dł. winidur"/>
      <sheetName val="Wsp. strat lokalnych"/>
      <sheetName val="Zastosowanie Prawa H-P"/>
      <sheetName val="błąd lepkości LRe"/>
      <sheetName val="Liczba Reynoldsa"/>
      <sheetName val="Naczynko wirujące"/>
      <sheetName val="błąd lepk. i gęst. stal"/>
      <sheetName val="Stałe Gogół"/>
      <sheetName val="Wsp. strat na dł. stal"/>
      <sheetName val="Cechowanie zwężki Venturiego"/>
      <sheetName val="Rachunek Błędów"/>
      <sheetName val="błąd lepk. i gęst. str. lok."/>
      <sheetName val="Cechowanie rotametru"/>
      <sheetName val="błąd gęstości ZV"/>
      <sheetName val="Pomiar prędkości i rozkł. zgiet"/>
      <sheetName val="lepkość porównanie danych"/>
    </sheetNames>
    <sheetDataSet>
      <sheetData sheetId="0"/>
      <sheetData sheetId="1"/>
      <sheetData sheetId="2" refreshError="1">
        <row r="1">
          <cell r="A1" t="str">
            <v>T</v>
          </cell>
          <cell r="B1" t="str">
            <v>r</v>
          </cell>
        </row>
        <row r="2">
          <cell r="A2" t="str">
            <v>K</v>
          </cell>
          <cell r="B2" t="str">
            <v>kg/m3</v>
          </cell>
        </row>
        <row r="3">
          <cell r="A3">
            <v>270</v>
          </cell>
          <cell r="B3">
            <v>999.55</v>
          </cell>
        </row>
        <row r="4">
          <cell r="A4">
            <v>271</v>
          </cell>
          <cell r="B4">
            <v>999.67</v>
          </cell>
        </row>
        <row r="5">
          <cell r="A5">
            <v>272</v>
          </cell>
          <cell r="B5">
            <v>999.76</v>
          </cell>
        </row>
        <row r="6">
          <cell r="A6">
            <v>273</v>
          </cell>
          <cell r="B6">
            <v>999.84</v>
          </cell>
        </row>
        <row r="7">
          <cell r="A7">
            <v>274</v>
          </cell>
          <cell r="B7">
            <v>999.9</v>
          </cell>
        </row>
        <row r="8">
          <cell r="A8">
            <v>275</v>
          </cell>
          <cell r="B8">
            <v>999.94</v>
          </cell>
        </row>
        <row r="9">
          <cell r="A9">
            <v>276</v>
          </cell>
          <cell r="B9">
            <v>999.96</v>
          </cell>
        </row>
        <row r="10">
          <cell r="A10">
            <v>277</v>
          </cell>
          <cell r="B10">
            <v>999.97</v>
          </cell>
        </row>
        <row r="11">
          <cell r="A11">
            <v>278</v>
          </cell>
          <cell r="B11">
            <v>999.96</v>
          </cell>
        </row>
        <row r="12">
          <cell r="A12">
            <v>279</v>
          </cell>
          <cell r="B12">
            <v>999.94</v>
          </cell>
        </row>
        <row r="13">
          <cell r="A13">
            <v>280</v>
          </cell>
          <cell r="B13">
            <v>999.9</v>
          </cell>
        </row>
        <row r="14">
          <cell r="A14">
            <v>281</v>
          </cell>
          <cell r="B14">
            <v>999.85</v>
          </cell>
        </row>
        <row r="15">
          <cell r="A15">
            <v>282</v>
          </cell>
          <cell r="B15">
            <v>999.78</v>
          </cell>
        </row>
        <row r="16">
          <cell r="A16">
            <v>283</v>
          </cell>
          <cell r="B16">
            <v>999.7</v>
          </cell>
        </row>
        <row r="17">
          <cell r="A17">
            <v>284</v>
          </cell>
          <cell r="B17">
            <v>999.6</v>
          </cell>
        </row>
        <row r="18">
          <cell r="A18">
            <v>285</v>
          </cell>
          <cell r="B18">
            <v>999.5</v>
          </cell>
        </row>
        <row r="19">
          <cell r="A19">
            <v>286</v>
          </cell>
          <cell r="B19">
            <v>999.37</v>
          </cell>
        </row>
        <row r="20">
          <cell r="A20">
            <v>287</v>
          </cell>
          <cell r="B20">
            <v>999.24</v>
          </cell>
        </row>
        <row r="21">
          <cell r="A21">
            <v>288</v>
          </cell>
          <cell r="B21">
            <v>999.1</v>
          </cell>
        </row>
        <row r="22">
          <cell r="A22">
            <v>289</v>
          </cell>
          <cell r="B22">
            <v>998.94</v>
          </cell>
        </row>
        <row r="23">
          <cell r="A23">
            <v>290</v>
          </cell>
          <cell r="B23">
            <v>998.77</v>
          </cell>
        </row>
        <row r="24">
          <cell r="A24">
            <v>291</v>
          </cell>
          <cell r="B24">
            <v>998.59</v>
          </cell>
        </row>
        <row r="25">
          <cell r="A25">
            <v>292</v>
          </cell>
          <cell r="B25">
            <v>998.4</v>
          </cell>
        </row>
        <row r="26">
          <cell r="A26">
            <v>293</v>
          </cell>
          <cell r="B26">
            <v>998.2</v>
          </cell>
        </row>
        <row r="27">
          <cell r="A27">
            <v>294</v>
          </cell>
          <cell r="B27">
            <v>997.99</v>
          </cell>
        </row>
        <row r="28">
          <cell r="A28">
            <v>295</v>
          </cell>
          <cell r="B28">
            <v>997.77</v>
          </cell>
        </row>
        <row r="29">
          <cell r="A29">
            <v>296</v>
          </cell>
          <cell r="B29">
            <v>997.53</v>
          </cell>
        </row>
        <row r="30">
          <cell r="A30">
            <v>297</v>
          </cell>
          <cell r="B30">
            <v>997.29</v>
          </cell>
        </row>
        <row r="31">
          <cell r="A31">
            <v>298</v>
          </cell>
          <cell r="B31">
            <v>997.04</v>
          </cell>
        </row>
        <row r="32">
          <cell r="A32">
            <v>299</v>
          </cell>
          <cell r="B32">
            <v>996.78</v>
          </cell>
        </row>
        <row r="33">
          <cell r="A33">
            <v>300</v>
          </cell>
          <cell r="B33">
            <v>996.51</v>
          </cell>
        </row>
        <row r="34">
          <cell r="A34">
            <v>301</v>
          </cell>
          <cell r="B34">
            <v>996.23</v>
          </cell>
        </row>
        <row r="35">
          <cell r="A35">
            <v>302</v>
          </cell>
          <cell r="B35">
            <v>995.94</v>
          </cell>
        </row>
        <row r="36">
          <cell r="A36">
            <v>303</v>
          </cell>
          <cell r="B36">
            <v>995.64</v>
          </cell>
        </row>
        <row r="37">
          <cell r="A37">
            <v>304</v>
          </cell>
          <cell r="B37">
            <v>995.34</v>
          </cell>
        </row>
        <row r="38">
          <cell r="A38">
            <v>305</v>
          </cell>
          <cell r="B38">
            <v>995.02</v>
          </cell>
        </row>
        <row r="39">
          <cell r="A39">
            <v>306</v>
          </cell>
          <cell r="B39">
            <v>994.7</v>
          </cell>
        </row>
        <row r="40">
          <cell r="A40">
            <v>307</v>
          </cell>
          <cell r="B40">
            <v>994.37</v>
          </cell>
        </row>
        <row r="41">
          <cell r="A41">
            <v>308</v>
          </cell>
          <cell r="B41">
            <v>994.03</v>
          </cell>
        </row>
        <row r="42">
          <cell r="A42">
            <v>309</v>
          </cell>
          <cell r="B42">
            <v>993.68</v>
          </cell>
        </row>
        <row r="43">
          <cell r="A43">
            <v>310</v>
          </cell>
          <cell r="B43">
            <v>993.33</v>
          </cell>
        </row>
        <row r="44">
          <cell r="A44">
            <v>311</v>
          </cell>
          <cell r="B44">
            <v>992.96</v>
          </cell>
        </row>
        <row r="45">
          <cell r="A45">
            <v>312</v>
          </cell>
          <cell r="B45">
            <v>992.59</v>
          </cell>
        </row>
        <row r="46">
          <cell r="A46">
            <v>313</v>
          </cell>
          <cell r="B46">
            <v>992.21</v>
          </cell>
        </row>
        <row r="47">
          <cell r="A47">
            <v>314</v>
          </cell>
          <cell r="B47">
            <v>991.83</v>
          </cell>
        </row>
        <row r="48">
          <cell r="A48">
            <v>315</v>
          </cell>
          <cell r="B48">
            <v>991.44</v>
          </cell>
        </row>
        <row r="49">
          <cell r="A49">
            <v>316</v>
          </cell>
          <cell r="B49">
            <v>991.04</v>
          </cell>
        </row>
        <row r="50">
          <cell r="A50">
            <v>317</v>
          </cell>
          <cell r="B50">
            <v>990.63</v>
          </cell>
        </row>
        <row r="51">
          <cell r="A51">
            <v>318</v>
          </cell>
          <cell r="B51">
            <v>990.22</v>
          </cell>
        </row>
        <row r="52">
          <cell r="A52">
            <v>319</v>
          </cell>
          <cell r="B52">
            <v>989.79</v>
          </cell>
        </row>
        <row r="53">
          <cell r="A53">
            <v>320</v>
          </cell>
          <cell r="B53">
            <v>989.37</v>
          </cell>
        </row>
        <row r="54">
          <cell r="A54">
            <v>321</v>
          </cell>
          <cell r="B54">
            <v>988.93</v>
          </cell>
        </row>
        <row r="55">
          <cell r="A55">
            <v>322</v>
          </cell>
          <cell r="B55">
            <v>988.49</v>
          </cell>
        </row>
        <row r="56">
          <cell r="A56">
            <v>323</v>
          </cell>
          <cell r="B56">
            <v>988.04</v>
          </cell>
        </row>
        <row r="57">
          <cell r="A57">
            <v>324</v>
          </cell>
          <cell r="B57">
            <v>987.59</v>
          </cell>
        </row>
        <row r="58">
          <cell r="A58">
            <v>325</v>
          </cell>
          <cell r="B58">
            <v>987.12</v>
          </cell>
        </row>
        <row r="59">
          <cell r="A59">
            <v>326</v>
          </cell>
          <cell r="B59">
            <v>986.66</v>
          </cell>
        </row>
        <row r="60">
          <cell r="A60">
            <v>327</v>
          </cell>
          <cell r="B60">
            <v>986.18</v>
          </cell>
        </row>
        <row r="61">
          <cell r="A61">
            <v>328</v>
          </cell>
          <cell r="B61">
            <v>985.7</v>
          </cell>
        </row>
        <row r="62">
          <cell r="A62">
            <v>329</v>
          </cell>
          <cell r="B62">
            <v>985.3</v>
          </cell>
        </row>
        <row r="63">
          <cell r="A63">
            <v>330</v>
          </cell>
          <cell r="B63">
            <v>984.8</v>
          </cell>
        </row>
        <row r="64">
          <cell r="A64">
            <v>331</v>
          </cell>
          <cell r="B64">
            <v>984.3</v>
          </cell>
        </row>
        <row r="65">
          <cell r="A65">
            <v>332</v>
          </cell>
          <cell r="B65">
            <v>983.8</v>
          </cell>
        </row>
        <row r="66">
          <cell r="A66">
            <v>333</v>
          </cell>
          <cell r="B66">
            <v>983.2</v>
          </cell>
        </row>
        <row r="67">
          <cell r="A67">
            <v>334</v>
          </cell>
          <cell r="B67">
            <v>982.7</v>
          </cell>
        </row>
        <row r="68">
          <cell r="A68">
            <v>335</v>
          </cell>
          <cell r="B68">
            <v>982.2</v>
          </cell>
        </row>
        <row r="69">
          <cell r="A69">
            <v>336</v>
          </cell>
          <cell r="B69">
            <v>981.7</v>
          </cell>
        </row>
        <row r="70">
          <cell r="A70">
            <v>337</v>
          </cell>
          <cell r="B70">
            <v>981.1</v>
          </cell>
        </row>
        <row r="71">
          <cell r="A71">
            <v>338</v>
          </cell>
          <cell r="B71">
            <v>980.5</v>
          </cell>
        </row>
        <row r="72">
          <cell r="A72">
            <v>339</v>
          </cell>
          <cell r="B72">
            <v>980.1</v>
          </cell>
        </row>
        <row r="73">
          <cell r="A73">
            <v>340</v>
          </cell>
          <cell r="B73">
            <v>979.5</v>
          </cell>
        </row>
        <row r="74">
          <cell r="A74">
            <v>341</v>
          </cell>
          <cell r="B74">
            <v>978.9</v>
          </cell>
        </row>
        <row r="75">
          <cell r="A75">
            <v>342</v>
          </cell>
          <cell r="B75">
            <v>978.4</v>
          </cell>
        </row>
        <row r="76">
          <cell r="A76">
            <v>343</v>
          </cell>
          <cell r="B76">
            <v>977.8</v>
          </cell>
        </row>
        <row r="77">
          <cell r="A77">
            <v>344</v>
          </cell>
          <cell r="B77">
            <v>977.3</v>
          </cell>
        </row>
        <row r="78">
          <cell r="A78">
            <v>345</v>
          </cell>
          <cell r="B78">
            <v>976.7</v>
          </cell>
        </row>
        <row r="79">
          <cell r="A79">
            <v>346</v>
          </cell>
          <cell r="B79">
            <v>976.1</v>
          </cell>
        </row>
        <row r="80">
          <cell r="A80">
            <v>347</v>
          </cell>
          <cell r="B80">
            <v>975.5</v>
          </cell>
        </row>
        <row r="81">
          <cell r="A81">
            <v>348</v>
          </cell>
          <cell r="B81">
            <v>974.9</v>
          </cell>
        </row>
        <row r="82">
          <cell r="A82">
            <v>349</v>
          </cell>
          <cell r="B82">
            <v>974.3</v>
          </cell>
        </row>
        <row r="83">
          <cell r="A83">
            <v>350</v>
          </cell>
          <cell r="B83">
            <v>973.7</v>
          </cell>
        </row>
        <row r="84">
          <cell r="A84">
            <v>351</v>
          </cell>
          <cell r="B84">
            <v>973.1</v>
          </cell>
        </row>
        <row r="85">
          <cell r="A85">
            <v>352</v>
          </cell>
          <cell r="B85">
            <v>972.5</v>
          </cell>
        </row>
        <row r="86">
          <cell r="A86">
            <v>353</v>
          </cell>
          <cell r="B86">
            <v>971.8</v>
          </cell>
        </row>
        <row r="87">
          <cell r="A87">
            <v>354</v>
          </cell>
          <cell r="B87">
            <v>971.2</v>
          </cell>
        </row>
        <row r="88">
          <cell r="A88">
            <v>355</v>
          </cell>
          <cell r="B88">
            <v>970.6</v>
          </cell>
        </row>
        <row r="89">
          <cell r="A89">
            <v>356</v>
          </cell>
          <cell r="B89">
            <v>970</v>
          </cell>
        </row>
        <row r="90">
          <cell r="A90">
            <v>357</v>
          </cell>
          <cell r="B90">
            <v>969.3</v>
          </cell>
        </row>
        <row r="91">
          <cell r="A91">
            <v>358</v>
          </cell>
          <cell r="B91">
            <v>968.6</v>
          </cell>
        </row>
        <row r="92">
          <cell r="A92">
            <v>359</v>
          </cell>
          <cell r="B92">
            <v>968</v>
          </cell>
        </row>
        <row r="93">
          <cell r="A93">
            <v>360</v>
          </cell>
          <cell r="B93">
            <v>967.4</v>
          </cell>
        </row>
        <row r="94">
          <cell r="A94">
            <v>361</v>
          </cell>
          <cell r="B94">
            <v>966.7</v>
          </cell>
        </row>
        <row r="95">
          <cell r="A95">
            <v>362</v>
          </cell>
          <cell r="B95">
            <v>966</v>
          </cell>
        </row>
        <row r="96">
          <cell r="A96">
            <v>363</v>
          </cell>
          <cell r="B96">
            <v>965.3</v>
          </cell>
        </row>
        <row r="97">
          <cell r="A97">
            <v>364</v>
          </cell>
          <cell r="B97">
            <v>964.7</v>
          </cell>
        </row>
        <row r="98">
          <cell r="A98">
            <v>365</v>
          </cell>
          <cell r="B98">
            <v>964</v>
          </cell>
        </row>
        <row r="99">
          <cell r="A99">
            <v>366</v>
          </cell>
          <cell r="B99">
            <v>963.3</v>
          </cell>
        </row>
        <row r="100">
          <cell r="A100">
            <v>367</v>
          </cell>
          <cell r="B100">
            <v>962.6</v>
          </cell>
        </row>
        <row r="101">
          <cell r="A101">
            <v>368</v>
          </cell>
          <cell r="B101">
            <v>961.9</v>
          </cell>
        </row>
        <row r="102">
          <cell r="A102">
            <v>369</v>
          </cell>
          <cell r="B102">
            <v>961.2</v>
          </cell>
        </row>
        <row r="103">
          <cell r="A103">
            <v>370</v>
          </cell>
          <cell r="B103">
            <v>960.5</v>
          </cell>
        </row>
        <row r="104">
          <cell r="A104">
            <v>371</v>
          </cell>
          <cell r="B104">
            <v>959.8</v>
          </cell>
        </row>
        <row r="105">
          <cell r="A105">
            <v>372</v>
          </cell>
          <cell r="B105">
            <v>959</v>
          </cell>
        </row>
        <row r="106">
          <cell r="A106">
            <v>373</v>
          </cell>
          <cell r="B106">
            <v>958.3</v>
          </cell>
        </row>
        <row r="107">
          <cell r="A107">
            <v>380</v>
          </cell>
          <cell r="B107">
            <v>953.2</v>
          </cell>
        </row>
        <row r="108">
          <cell r="A108">
            <v>390</v>
          </cell>
          <cell r="B108">
            <v>945.6</v>
          </cell>
        </row>
        <row r="109">
          <cell r="A109">
            <v>400</v>
          </cell>
          <cell r="B109">
            <v>937.6</v>
          </cell>
        </row>
        <row r="110">
          <cell r="A110">
            <v>410</v>
          </cell>
          <cell r="B110">
            <v>929.3</v>
          </cell>
        </row>
        <row r="111">
          <cell r="A111">
            <v>420</v>
          </cell>
          <cell r="B111">
            <v>920.4</v>
          </cell>
        </row>
        <row r="112">
          <cell r="A112">
            <v>430</v>
          </cell>
          <cell r="B112">
            <v>910.8</v>
          </cell>
        </row>
        <row r="113">
          <cell r="A113">
            <v>440</v>
          </cell>
          <cell r="B113">
            <v>900.8</v>
          </cell>
        </row>
        <row r="114">
          <cell r="A114">
            <v>450</v>
          </cell>
          <cell r="B114">
            <v>890</v>
          </cell>
        </row>
        <row r="115">
          <cell r="A115">
            <v>460</v>
          </cell>
          <cell r="B115">
            <v>878.3</v>
          </cell>
        </row>
        <row r="116">
          <cell r="A116">
            <v>470</v>
          </cell>
          <cell r="B116">
            <v>866.2</v>
          </cell>
        </row>
        <row r="117">
          <cell r="A117">
            <v>480</v>
          </cell>
          <cell r="B117">
            <v>853.2</v>
          </cell>
        </row>
        <row r="118">
          <cell r="A118">
            <v>490</v>
          </cell>
          <cell r="B118">
            <v>840.3</v>
          </cell>
        </row>
        <row r="119">
          <cell r="A119">
            <v>500</v>
          </cell>
          <cell r="B119">
            <v>826.8</v>
          </cell>
        </row>
        <row r="120">
          <cell r="A120">
            <v>510</v>
          </cell>
          <cell r="B120">
            <v>812.7</v>
          </cell>
        </row>
        <row r="121">
          <cell r="A121">
            <v>520</v>
          </cell>
          <cell r="B121">
            <v>798.3</v>
          </cell>
        </row>
        <row r="122">
          <cell r="A122">
            <v>530</v>
          </cell>
          <cell r="B122">
            <v>783</v>
          </cell>
        </row>
        <row r="123">
          <cell r="A123">
            <v>570</v>
          </cell>
          <cell r="B123">
            <v>706</v>
          </cell>
        </row>
      </sheetData>
      <sheetData sheetId="3"/>
      <sheetData sheetId="4">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5">
        <row r="1">
          <cell r="B1">
            <v>3.1415926535897931</v>
          </cell>
          <cell r="E1">
            <v>800</v>
          </cell>
          <cell r="G1">
            <v>143</v>
          </cell>
          <cell r="K1">
            <v>9.8066499999999994</v>
          </cell>
        </row>
        <row r="6">
          <cell r="B6">
            <v>0</v>
          </cell>
          <cell r="C6">
            <v>0.1</v>
          </cell>
        </row>
      </sheetData>
      <sheetData sheetId="6">
        <row r="3">
          <cell r="D3">
            <v>998.4</v>
          </cell>
          <cell r="E3">
            <v>9.8066499999999994</v>
          </cell>
          <cell r="J3">
            <v>800</v>
          </cell>
        </row>
      </sheetData>
      <sheetData sheetId="7">
        <row r="1">
          <cell r="B1">
            <v>3.1415926535897931</v>
          </cell>
          <cell r="H1">
            <v>98066.5</v>
          </cell>
        </row>
        <row r="4">
          <cell r="J4">
            <v>4.3600000000000003</v>
          </cell>
          <cell r="K4">
            <v>1.1939999999999999E-2</v>
          </cell>
          <cell r="O4">
            <v>1.3060000000000001E-6</v>
          </cell>
          <cell r="R4">
            <v>999.7</v>
          </cell>
        </row>
      </sheetData>
      <sheetData sheetId="8">
        <row r="1">
          <cell r="B1">
            <v>3.1415926535897931</v>
          </cell>
          <cell r="J1">
            <v>98066.5</v>
          </cell>
        </row>
        <row r="4">
          <cell r="R4" t="str">
            <v/>
          </cell>
          <cell r="T4">
            <v>2.65E-3</v>
          </cell>
          <cell r="U4" t="str">
            <v/>
          </cell>
          <cell r="Y4">
            <v>1.516E-6</v>
          </cell>
          <cell r="AB4">
            <v>999.96</v>
          </cell>
        </row>
      </sheetData>
      <sheetData sheetId="9">
        <row r="1">
          <cell r="B1">
            <v>3.1415926535897931</v>
          </cell>
          <cell r="K1">
            <v>1.9E-3</v>
          </cell>
          <cell r="N1">
            <v>1</v>
          </cell>
          <cell r="V1">
            <v>9.8066499999999994</v>
          </cell>
        </row>
        <row r="4">
          <cell r="E4">
            <v>998.59</v>
          </cell>
          <cell r="W4">
            <v>1.3116E-3</v>
          </cell>
        </row>
      </sheetData>
      <sheetData sheetId="10">
        <row r="4">
          <cell r="E4">
            <v>1.2389999999999999E-6</v>
          </cell>
        </row>
        <row r="5">
          <cell r="E5">
            <v>1.2720000000000001E-6</v>
          </cell>
          <cell r="S5">
            <v>3.2661135539965488E-8</v>
          </cell>
        </row>
        <row r="6">
          <cell r="E6">
            <v>1.206E-6</v>
          </cell>
        </row>
      </sheetData>
      <sheetData sheetId="11">
        <row r="1">
          <cell r="B1">
            <v>24.3</v>
          </cell>
          <cell r="H1">
            <v>3.14</v>
          </cell>
        </row>
        <row r="4">
          <cell r="E4">
            <v>1.2389999999999999E-6</v>
          </cell>
        </row>
      </sheetData>
      <sheetData sheetId="12">
        <row r="1">
          <cell r="B1">
            <v>2.6749999999999999E-2</v>
          </cell>
          <cell r="E1">
            <v>9.8066499999999994</v>
          </cell>
        </row>
      </sheetData>
      <sheetData sheetId="13">
        <row r="4">
          <cell r="B4">
            <v>10</v>
          </cell>
        </row>
        <row r="5">
          <cell r="B5">
            <v>9</v>
          </cell>
        </row>
        <row r="6">
          <cell r="B6">
            <v>11</v>
          </cell>
        </row>
        <row r="14">
          <cell r="B14">
            <v>10</v>
          </cell>
          <cell r="E14">
            <v>1.3060000000000001E-6</v>
          </cell>
        </row>
        <row r="15">
          <cell r="B15">
            <v>9</v>
          </cell>
          <cell r="E15">
            <v>1.345E-6</v>
          </cell>
        </row>
        <row r="16">
          <cell r="B16">
            <v>11</v>
          </cell>
          <cell r="E16">
            <v>1.2720000000000001E-6</v>
          </cell>
        </row>
      </sheetData>
      <sheetData sheetId="14">
        <row r="1">
          <cell r="A1" t="str">
            <v>t</v>
          </cell>
        </row>
        <row r="14">
          <cell r="E14">
            <v>461.4</v>
          </cell>
        </row>
        <row r="15">
          <cell r="E15">
            <v>503.7</v>
          </cell>
        </row>
        <row r="16">
          <cell r="E16">
            <v>546.4</v>
          </cell>
        </row>
      </sheetData>
      <sheetData sheetId="15">
        <row r="1">
          <cell r="B1">
            <v>3.1415926535897931</v>
          </cell>
          <cell r="H1">
            <v>98066.5</v>
          </cell>
        </row>
        <row r="4">
          <cell r="J4">
            <v>4.3600000000000003</v>
          </cell>
          <cell r="K4">
            <v>1.115E-2</v>
          </cell>
          <cell r="O4">
            <v>1.3060000000000001E-6</v>
          </cell>
          <cell r="R4">
            <v>999.7</v>
          </cell>
        </row>
      </sheetData>
      <sheetData sheetId="16">
        <row r="1">
          <cell r="B1">
            <v>3.1415926535897931</v>
          </cell>
          <cell r="H1">
            <v>98066.5</v>
          </cell>
          <cell r="J1">
            <v>1.6E-2</v>
          </cell>
          <cell r="Q1">
            <v>4.4178646691106464E-5</v>
          </cell>
          <cell r="S1">
            <v>7.5</v>
          </cell>
          <cell r="U1">
            <v>20.8</v>
          </cell>
          <cell r="X1">
            <v>0.13001571745562129</v>
          </cell>
        </row>
        <row r="4">
          <cell r="E4">
            <v>1.2389999999999999E-6</v>
          </cell>
          <cell r="H4">
            <v>999.5</v>
          </cell>
        </row>
      </sheetData>
      <sheetData sheetId="17">
        <row r="3">
          <cell r="C3">
            <v>2.6224609999999999</v>
          </cell>
          <cell r="G3">
            <v>2.134471</v>
          </cell>
          <cell r="K3">
            <v>0.10623</v>
          </cell>
        </row>
      </sheetData>
      <sheetData sheetId="18">
        <row r="4">
          <cell r="B4">
            <v>5</v>
          </cell>
          <cell r="E4">
            <v>999.96</v>
          </cell>
        </row>
        <row r="5">
          <cell r="B5">
            <v>4</v>
          </cell>
          <cell r="E5">
            <v>999.97</v>
          </cell>
        </row>
        <row r="6">
          <cell r="B6">
            <v>6</v>
          </cell>
          <cell r="E6">
            <v>999.94</v>
          </cell>
        </row>
        <row r="14">
          <cell r="B14">
            <v>5</v>
          </cell>
          <cell r="E14">
            <v>1.516E-6</v>
          </cell>
        </row>
        <row r="15">
          <cell r="B15">
            <v>4</v>
          </cell>
          <cell r="E15">
            <v>1.5650000000000001E-6</v>
          </cell>
        </row>
        <row r="16">
          <cell r="B16">
            <v>6</v>
          </cell>
          <cell r="E16">
            <v>1.468E-6</v>
          </cell>
        </row>
      </sheetData>
      <sheetData sheetId="19" refreshError="1"/>
      <sheetData sheetId="20">
        <row r="4">
          <cell r="B4">
            <v>12</v>
          </cell>
          <cell r="E4">
            <v>999.5</v>
          </cell>
        </row>
        <row r="5">
          <cell r="B5">
            <v>11</v>
          </cell>
          <cell r="E5">
            <v>999.6</v>
          </cell>
        </row>
        <row r="6">
          <cell r="B6">
            <v>13</v>
          </cell>
          <cell r="E6">
            <v>999.37</v>
          </cell>
        </row>
        <row r="14">
          <cell r="B14">
            <v>12</v>
          </cell>
          <cell r="E14">
            <v>1.2389999999999999E-6</v>
          </cell>
        </row>
        <row r="15">
          <cell r="B15">
            <v>11</v>
          </cell>
          <cell r="E15">
            <v>1.2720000000000001E-6</v>
          </cell>
        </row>
        <row r="16">
          <cell r="B16">
            <v>13</v>
          </cell>
          <cell r="E16">
            <v>1.206E-6</v>
          </cell>
        </row>
      </sheetData>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W"/>
      <sheetName val="01 TW (2)"/>
      <sheetName val="02 TW"/>
      <sheetName val="8 PV - charakterystyki"/>
      <sheetName val="9 PV - szer|równol (2)"/>
      <sheetName val="9 PV - szer|równol"/>
      <sheetName val="10 PV sprawność(promieniowanie)"/>
      <sheetName val="12 KW sprawność kolektora"/>
      <sheetName val="11 CHARAKTERYSTYKI (1)"/>
      <sheetName val="12 CHARAKTERYSTYKI (2) "/>
      <sheetName val="sprawność kolektora wodnego"/>
      <sheetName val="charakterystyka kolektora wodne"/>
      <sheetName val="promieniowanie kolektory"/>
      <sheetName val="promieniowanie kolektory 2"/>
      <sheetName val="promieniowanie PV"/>
      <sheetName val="szeregowe równoległe rysunek"/>
      <sheetName val="ogniwo"/>
      <sheetName val="ogniwo (2)"/>
      <sheetName val="Arkusz4"/>
      <sheetName val="oznaczenia"/>
      <sheetName val="wykres cp"/>
      <sheetName val="Stałe Ogół"/>
      <sheetName val="Stałe"/>
      <sheetName val="promieniowanie L4"/>
      <sheetName val="Vipski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t</v>
          </cell>
          <cell r="E1" t="str">
            <v>i</v>
          </cell>
          <cell r="F1" t="str">
            <v>l</v>
          </cell>
        </row>
        <row r="2">
          <cell r="A2" t="str">
            <v>°C</v>
          </cell>
          <cell r="E2" t="str">
            <v>kJ/kg</v>
          </cell>
          <cell r="F2" t="str">
            <v>W/(mK)</v>
          </cell>
        </row>
        <row r="3">
          <cell r="A3">
            <v>0</v>
          </cell>
          <cell r="E3">
            <v>0</v>
          </cell>
          <cell r="F3">
            <v>55.1</v>
          </cell>
        </row>
        <row r="4">
          <cell r="A4">
            <v>10</v>
          </cell>
          <cell r="E4">
            <v>42</v>
          </cell>
          <cell r="F4">
            <v>57.5</v>
          </cell>
        </row>
        <row r="5">
          <cell r="A5">
            <v>20</v>
          </cell>
          <cell r="E5">
            <v>83.9</v>
          </cell>
          <cell r="F5">
            <v>60</v>
          </cell>
        </row>
        <row r="6">
          <cell r="A6">
            <v>30</v>
          </cell>
          <cell r="E6">
            <v>125.7</v>
          </cell>
          <cell r="F6">
            <v>61.8</v>
          </cell>
        </row>
        <row r="7">
          <cell r="A7">
            <v>40</v>
          </cell>
          <cell r="E7">
            <v>167.5</v>
          </cell>
          <cell r="F7">
            <v>63.4</v>
          </cell>
        </row>
        <row r="8">
          <cell r="A8">
            <v>50</v>
          </cell>
          <cell r="E8">
            <v>209.3</v>
          </cell>
          <cell r="F8">
            <v>64.8</v>
          </cell>
        </row>
        <row r="9">
          <cell r="A9">
            <v>60</v>
          </cell>
          <cell r="E9">
            <v>251.1</v>
          </cell>
          <cell r="F9">
            <v>65.900000000000006</v>
          </cell>
        </row>
        <row r="10">
          <cell r="A10">
            <v>70</v>
          </cell>
          <cell r="E10">
            <v>293</v>
          </cell>
          <cell r="F10">
            <v>66.8</v>
          </cell>
        </row>
        <row r="11">
          <cell r="A11">
            <v>80</v>
          </cell>
          <cell r="E11">
            <v>335</v>
          </cell>
          <cell r="F11">
            <v>67.5</v>
          </cell>
        </row>
        <row r="12">
          <cell r="A12">
            <v>90</v>
          </cell>
          <cell r="E12">
            <v>377</v>
          </cell>
          <cell r="F12">
            <v>68</v>
          </cell>
        </row>
        <row r="13">
          <cell r="A13">
            <v>100</v>
          </cell>
          <cell r="E13">
            <v>419.1</v>
          </cell>
          <cell r="F13">
            <v>68.3</v>
          </cell>
        </row>
        <row r="14">
          <cell r="A14">
            <v>110</v>
          </cell>
          <cell r="E14">
            <v>461.4</v>
          </cell>
          <cell r="F14">
            <v>68.5</v>
          </cell>
        </row>
        <row r="15">
          <cell r="A15">
            <v>120</v>
          </cell>
          <cell r="E15">
            <v>503.7</v>
          </cell>
          <cell r="F15">
            <v>68.599999999999994</v>
          </cell>
        </row>
        <row r="16">
          <cell r="A16">
            <v>130</v>
          </cell>
          <cell r="E16">
            <v>546.4</v>
          </cell>
          <cell r="F16">
            <v>68.599999999999994</v>
          </cell>
        </row>
        <row r="17">
          <cell r="A17">
            <v>140</v>
          </cell>
          <cell r="E17">
            <v>589.1</v>
          </cell>
          <cell r="F17">
            <v>68.5</v>
          </cell>
        </row>
        <row r="18">
          <cell r="A18">
            <v>150</v>
          </cell>
          <cell r="E18">
            <v>632.20000000000005</v>
          </cell>
          <cell r="F18">
            <v>68.400000000000006</v>
          </cell>
        </row>
        <row r="19">
          <cell r="A19">
            <v>160</v>
          </cell>
          <cell r="E19">
            <v>675.4</v>
          </cell>
          <cell r="F19">
            <v>68.3</v>
          </cell>
        </row>
        <row r="20">
          <cell r="A20">
            <v>170</v>
          </cell>
          <cell r="E20">
            <v>719.3</v>
          </cell>
          <cell r="F20">
            <v>67.900000000000006</v>
          </cell>
        </row>
        <row r="21">
          <cell r="A21">
            <v>180</v>
          </cell>
          <cell r="E21">
            <v>763.3</v>
          </cell>
          <cell r="F21">
            <v>67.5</v>
          </cell>
        </row>
        <row r="22">
          <cell r="A22">
            <v>190</v>
          </cell>
          <cell r="E22">
            <v>807.6</v>
          </cell>
          <cell r="F22">
            <v>67</v>
          </cell>
        </row>
        <row r="23">
          <cell r="A23">
            <v>200</v>
          </cell>
          <cell r="E23">
            <v>852.5</v>
          </cell>
          <cell r="F23">
            <v>66.3</v>
          </cell>
        </row>
        <row r="24">
          <cell r="A24">
            <v>210</v>
          </cell>
          <cell r="E24">
            <v>897.7</v>
          </cell>
          <cell r="F24">
            <v>65.5</v>
          </cell>
        </row>
        <row r="25">
          <cell r="A25">
            <v>220</v>
          </cell>
          <cell r="E25">
            <v>943.7</v>
          </cell>
          <cell r="F25">
            <v>64.5</v>
          </cell>
        </row>
        <row r="26">
          <cell r="A26">
            <v>230</v>
          </cell>
          <cell r="E26">
            <v>990.2</v>
          </cell>
          <cell r="F26">
            <v>63.7</v>
          </cell>
        </row>
        <row r="27">
          <cell r="A27">
            <v>240</v>
          </cell>
          <cell r="E27">
            <v>1038</v>
          </cell>
          <cell r="F27">
            <v>62.8</v>
          </cell>
        </row>
        <row r="28">
          <cell r="A28">
            <v>250</v>
          </cell>
          <cell r="E28">
            <v>1086</v>
          </cell>
          <cell r="F28">
            <v>61.8</v>
          </cell>
        </row>
        <row r="29">
          <cell r="A29">
            <v>260</v>
          </cell>
          <cell r="E29">
            <v>1135</v>
          </cell>
          <cell r="F29">
            <v>60.5</v>
          </cell>
        </row>
        <row r="30">
          <cell r="A30">
            <v>270</v>
          </cell>
          <cell r="E30">
            <v>1185</v>
          </cell>
          <cell r="F30">
            <v>59</v>
          </cell>
        </row>
        <row r="31">
          <cell r="A31">
            <v>280</v>
          </cell>
          <cell r="E31">
            <v>1237</v>
          </cell>
          <cell r="F31">
            <v>57.5</v>
          </cell>
        </row>
        <row r="32">
          <cell r="A32">
            <v>290</v>
          </cell>
          <cell r="E32">
            <v>1290</v>
          </cell>
          <cell r="F32">
            <v>55.8</v>
          </cell>
        </row>
        <row r="33">
          <cell r="A33">
            <v>300</v>
          </cell>
          <cell r="E33">
            <v>1345</v>
          </cell>
          <cell r="F33">
            <v>54</v>
          </cell>
        </row>
        <row r="34">
          <cell r="A34">
            <v>310</v>
          </cell>
          <cell r="E34">
            <v>1402</v>
          </cell>
          <cell r="F34">
            <v>52.3</v>
          </cell>
        </row>
        <row r="35">
          <cell r="A35">
            <v>320</v>
          </cell>
          <cell r="E35">
            <v>1462</v>
          </cell>
          <cell r="F35">
            <v>50.6</v>
          </cell>
        </row>
        <row r="36">
          <cell r="A36">
            <v>330</v>
          </cell>
          <cell r="E36">
            <v>1526</v>
          </cell>
          <cell r="F36">
            <v>48.4</v>
          </cell>
        </row>
        <row r="37">
          <cell r="A37">
            <v>340</v>
          </cell>
          <cell r="E37">
            <v>1595</v>
          </cell>
          <cell r="F37">
            <v>45.7</v>
          </cell>
        </row>
        <row r="38">
          <cell r="A38">
            <v>350</v>
          </cell>
          <cell r="E38">
            <v>1671</v>
          </cell>
          <cell r="F38">
            <v>43</v>
          </cell>
        </row>
        <row r="39">
          <cell r="A39">
            <v>360</v>
          </cell>
          <cell r="E39">
            <v>1761</v>
          </cell>
          <cell r="F39">
            <v>39.5</v>
          </cell>
        </row>
        <row r="40">
          <cell r="A40">
            <v>370</v>
          </cell>
          <cell r="E40">
            <v>1893</v>
          </cell>
          <cell r="F40">
            <v>33.700000000000003</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5"/>
  <sheetViews>
    <sheetView workbookViewId="0">
      <selection activeCell="E31" sqref="E31:J31"/>
    </sheetView>
  </sheetViews>
  <sheetFormatPr defaultColWidth="8.88671875" defaultRowHeight="13.8" x14ac:dyDescent="0.25"/>
  <cols>
    <col min="1" max="1" width="1.5546875" style="11" customWidth="1"/>
    <col min="2" max="2" width="4.6640625" style="11" customWidth="1"/>
    <col min="3" max="3" width="3.6640625" style="11" customWidth="1"/>
    <col min="4" max="4" width="14.44140625" style="11" customWidth="1"/>
    <col min="5" max="9" width="8.88671875" style="11"/>
    <col min="10" max="10" width="11.88671875" style="11" customWidth="1"/>
    <col min="11" max="11" width="4.6640625" style="11" customWidth="1"/>
    <col min="12" max="16384" width="8.88671875" style="11"/>
  </cols>
  <sheetData>
    <row r="1" spans="2:11" ht="9.6" customHeight="1" thickBot="1" x14ac:dyDescent="0.3"/>
    <row r="2" spans="2:11" x14ac:dyDescent="0.25">
      <c r="B2" s="12"/>
      <c r="C2" s="13"/>
      <c r="D2" s="13"/>
      <c r="E2" s="13"/>
      <c r="F2" s="13"/>
      <c r="G2" s="13"/>
      <c r="H2" s="13"/>
      <c r="I2" s="13"/>
      <c r="J2" s="13"/>
      <c r="K2" s="14"/>
    </row>
    <row r="3" spans="2:11" x14ac:dyDescent="0.25">
      <c r="B3" s="15"/>
      <c r="C3" s="16"/>
      <c r="D3" s="16"/>
      <c r="E3" s="16"/>
      <c r="F3" s="16"/>
      <c r="G3" s="16"/>
      <c r="H3" s="16"/>
      <c r="I3" s="16"/>
      <c r="J3" s="16"/>
      <c r="K3" s="17"/>
    </row>
    <row r="4" spans="2:11" x14ac:dyDescent="0.25">
      <c r="B4" s="15"/>
      <c r="C4" s="16"/>
      <c r="D4" s="16"/>
      <c r="E4" s="16"/>
      <c r="F4" s="16"/>
      <c r="G4" s="16"/>
      <c r="H4" s="16"/>
      <c r="I4" s="16"/>
      <c r="J4" s="16"/>
      <c r="K4" s="17"/>
    </row>
    <row r="5" spans="2:11" x14ac:dyDescent="0.25">
      <c r="B5" s="15"/>
      <c r="C5" s="16"/>
      <c r="D5" s="16"/>
      <c r="E5" s="16"/>
      <c r="F5" s="16"/>
      <c r="G5" s="16"/>
      <c r="H5" s="16"/>
      <c r="I5" s="16"/>
      <c r="J5" s="16"/>
      <c r="K5" s="17"/>
    </row>
    <row r="6" spans="2:11" x14ac:dyDescent="0.25">
      <c r="B6" s="15"/>
      <c r="C6" s="16"/>
      <c r="D6" s="16"/>
      <c r="E6" s="16"/>
      <c r="F6" s="16"/>
      <c r="G6" s="16"/>
      <c r="H6" s="16"/>
      <c r="I6" s="16"/>
      <c r="J6" s="16"/>
      <c r="K6" s="17"/>
    </row>
    <row r="7" spans="2:11" x14ac:dyDescent="0.25">
      <c r="B7" s="15"/>
      <c r="C7" s="16"/>
      <c r="D7" s="16"/>
      <c r="E7" s="16"/>
      <c r="F7" s="16"/>
      <c r="G7" s="16"/>
      <c r="H7" s="16"/>
      <c r="I7" s="16"/>
      <c r="J7" s="16"/>
      <c r="K7" s="17"/>
    </row>
    <row r="8" spans="2:11" x14ac:dyDescent="0.25">
      <c r="B8" s="15"/>
      <c r="C8" s="16"/>
      <c r="D8" s="16"/>
      <c r="E8" s="16"/>
      <c r="F8" s="16"/>
      <c r="G8" s="16"/>
      <c r="H8" s="16"/>
      <c r="I8" s="16"/>
      <c r="J8" s="16"/>
      <c r="K8" s="17"/>
    </row>
    <row r="9" spans="2:11" x14ac:dyDescent="0.25">
      <c r="B9" s="15"/>
      <c r="C9" s="16"/>
      <c r="D9" s="16"/>
      <c r="E9" s="16"/>
      <c r="F9" s="16"/>
      <c r="G9" s="16"/>
      <c r="H9" s="16"/>
      <c r="I9" s="16"/>
      <c r="J9" s="16"/>
      <c r="K9" s="17"/>
    </row>
    <row r="10" spans="2:11" x14ac:dyDescent="0.25">
      <c r="B10" s="15"/>
      <c r="C10" s="16"/>
      <c r="D10" s="16"/>
      <c r="E10" s="16"/>
      <c r="F10" s="16"/>
      <c r="G10" s="16"/>
      <c r="H10" s="16"/>
      <c r="I10" s="16"/>
      <c r="J10" s="16"/>
      <c r="K10" s="17"/>
    </row>
    <row r="11" spans="2:11" ht="14.4" customHeight="1" thickBot="1" x14ac:dyDescent="0.3">
      <c r="B11" s="15"/>
      <c r="C11" s="16"/>
      <c r="D11" s="16"/>
      <c r="E11" s="16"/>
      <c r="F11" s="16"/>
      <c r="G11" s="16"/>
      <c r="H11" s="16"/>
      <c r="I11" s="16"/>
      <c r="J11" s="16"/>
      <c r="K11" s="17"/>
    </row>
    <row r="12" spans="2:11" x14ac:dyDescent="0.25">
      <c r="B12" s="15"/>
      <c r="C12" s="16"/>
      <c r="D12" s="18" t="s">
        <v>24</v>
      </c>
      <c r="E12" s="108"/>
      <c r="F12" s="109"/>
      <c r="G12" s="109"/>
      <c r="H12" s="109"/>
      <c r="I12" s="109"/>
      <c r="J12" s="110"/>
      <c r="K12" s="17"/>
    </row>
    <row r="13" spans="2:11" x14ac:dyDescent="0.25">
      <c r="B13" s="15"/>
      <c r="C13" s="16"/>
      <c r="D13" s="19"/>
      <c r="E13" s="111"/>
      <c r="F13" s="112"/>
      <c r="G13" s="112"/>
      <c r="H13" s="112"/>
      <c r="I13" s="112"/>
      <c r="J13" s="113"/>
      <c r="K13" s="17"/>
    </row>
    <row r="14" spans="2:11" ht="14.4" thickBot="1" x14ac:dyDescent="0.3">
      <c r="B14" s="15"/>
      <c r="C14" s="16"/>
      <c r="D14" s="19"/>
      <c r="E14" s="114"/>
      <c r="F14" s="115"/>
      <c r="G14" s="115"/>
      <c r="H14" s="115"/>
      <c r="I14" s="115"/>
      <c r="J14" s="116"/>
      <c r="K14" s="17"/>
    </row>
    <row r="15" spans="2:11" ht="15.6" thickBot="1" x14ac:dyDescent="0.3">
      <c r="B15" s="15"/>
      <c r="C15" s="16"/>
      <c r="D15" s="19"/>
      <c r="E15" s="20"/>
      <c r="F15" s="20"/>
      <c r="G15" s="20"/>
      <c r="H15" s="20"/>
      <c r="I15" s="20"/>
      <c r="J15" s="20"/>
      <c r="K15" s="17"/>
    </row>
    <row r="16" spans="2:11" ht="15.6" thickBot="1" x14ac:dyDescent="0.3">
      <c r="B16" s="15"/>
      <c r="C16" s="16"/>
      <c r="D16" s="18" t="s">
        <v>25</v>
      </c>
      <c r="E16" s="105"/>
      <c r="F16" s="106"/>
      <c r="G16" s="106"/>
      <c r="H16" s="106"/>
      <c r="I16" s="106"/>
      <c r="J16" s="107"/>
      <c r="K16" s="17"/>
    </row>
    <row r="17" spans="2:11" ht="15.6" thickBot="1" x14ac:dyDescent="0.3">
      <c r="B17" s="15"/>
      <c r="C17" s="16"/>
      <c r="D17" s="19"/>
      <c r="E17" s="20"/>
      <c r="F17" s="20"/>
      <c r="G17" s="20"/>
      <c r="H17" s="20"/>
      <c r="I17" s="20"/>
      <c r="J17" s="20"/>
      <c r="K17" s="17"/>
    </row>
    <row r="18" spans="2:11" ht="15" x14ac:dyDescent="0.25">
      <c r="B18" s="15"/>
      <c r="C18" s="16"/>
      <c r="D18" s="18" t="s">
        <v>26</v>
      </c>
      <c r="E18" s="108"/>
      <c r="F18" s="109"/>
      <c r="G18" s="109"/>
      <c r="H18" s="109"/>
      <c r="I18" s="109"/>
      <c r="J18" s="110"/>
      <c r="K18" s="17"/>
    </row>
    <row r="19" spans="2:11" ht="15" x14ac:dyDescent="0.25">
      <c r="B19" s="15"/>
      <c r="C19" s="16"/>
      <c r="D19" s="19"/>
      <c r="E19" s="111"/>
      <c r="F19" s="112"/>
      <c r="G19" s="112"/>
      <c r="H19" s="112"/>
      <c r="I19" s="112"/>
      <c r="J19" s="113"/>
      <c r="K19" s="17"/>
    </row>
    <row r="20" spans="2:11" ht="15.6" thickBot="1" x14ac:dyDescent="0.3">
      <c r="B20" s="15"/>
      <c r="C20" s="16"/>
      <c r="D20" s="19"/>
      <c r="E20" s="114"/>
      <c r="F20" s="115"/>
      <c r="G20" s="115"/>
      <c r="H20" s="115"/>
      <c r="I20" s="115"/>
      <c r="J20" s="116"/>
      <c r="K20" s="17"/>
    </row>
    <row r="21" spans="2:11" ht="15.6" thickBot="1" x14ac:dyDescent="0.3">
      <c r="B21" s="15"/>
      <c r="C21" s="16"/>
      <c r="D21" s="19"/>
      <c r="E21" s="20"/>
      <c r="F21" s="20"/>
      <c r="G21" s="20"/>
      <c r="H21" s="20"/>
      <c r="I21" s="20"/>
      <c r="J21" s="20"/>
      <c r="K21" s="17"/>
    </row>
    <row r="22" spans="2:11" ht="15.6" thickBot="1" x14ac:dyDescent="0.3">
      <c r="B22" s="15"/>
      <c r="C22" s="16"/>
      <c r="D22" s="18" t="s">
        <v>27</v>
      </c>
      <c r="E22" s="105"/>
      <c r="F22" s="106"/>
      <c r="G22" s="106"/>
      <c r="H22" s="106"/>
      <c r="I22" s="106"/>
      <c r="J22" s="107"/>
      <c r="K22" s="17"/>
    </row>
    <row r="23" spans="2:11" x14ac:dyDescent="0.25">
      <c r="B23" s="15"/>
      <c r="C23" s="16"/>
      <c r="D23" s="16"/>
      <c r="E23" s="16"/>
      <c r="F23" s="16"/>
      <c r="G23" s="16"/>
      <c r="H23" s="16"/>
      <c r="I23" s="16"/>
      <c r="J23" s="16"/>
      <c r="K23" s="17"/>
    </row>
    <row r="24" spans="2:11" x14ac:dyDescent="0.25">
      <c r="B24" s="15"/>
      <c r="C24" s="16"/>
      <c r="D24" s="16"/>
      <c r="E24" s="16"/>
      <c r="F24" s="16"/>
      <c r="G24" s="16"/>
      <c r="H24" s="16"/>
      <c r="I24" s="16"/>
      <c r="J24" s="16"/>
      <c r="K24" s="17"/>
    </row>
    <row r="25" spans="2:11" x14ac:dyDescent="0.25">
      <c r="B25" s="15"/>
      <c r="C25" s="16"/>
      <c r="D25" s="16"/>
      <c r="E25" s="16"/>
      <c r="F25" s="16"/>
      <c r="G25" s="16"/>
      <c r="H25" s="16"/>
      <c r="I25" s="16"/>
      <c r="J25" s="16"/>
      <c r="K25" s="17"/>
    </row>
    <row r="26" spans="2:11" ht="15" customHeight="1" x14ac:dyDescent="0.25">
      <c r="B26" s="15"/>
      <c r="C26" s="122" t="s">
        <v>28</v>
      </c>
      <c r="D26" s="123"/>
      <c r="E26" s="123"/>
      <c r="F26" s="123"/>
      <c r="G26" s="123"/>
      <c r="H26" s="123"/>
      <c r="I26" s="123"/>
      <c r="J26" s="124"/>
      <c r="K26" s="17"/>
    </row>
    <row r="27" spans="2:11" x14ac:dyDescent="0.25">
      <c r="B27" s="15"/>
      <c r="C27" s="125"/>
      <c r="D27" s="126"/>
      <c r="E27" s="126"/>
      <c r="F27" s="126"/>
      <c r="G27" s="126"/>
      <c r="H27" s="126"/>
      <c r="I27" s="126"/>
      <c r="J27" s="127"/>
      <c r="K27" s="17"/>
    </row>
    <row r="28" spans="2:11" x14ac:dyDescent="0.25">
      <c r="B28" s="15"/>
      <c r="C28" s="16"/>
      <c r="D28" s="16"/>
      <c r="E28" s="16"/>
      <c r="F28" s="16"/>
      <c r="G28" s="16"/>
      <c r="H28" s="16"/>
      <c r="I28" s="16"/>
      <c r="J28" s="16"/>
      <c r="K28" s="17"/>
    </row>
    <row r="29" spans="2:11" ht="14.4" x14ac:dyDescent="0.25">
      <c r="B29" s="15"/>
      <c r="C29" s="16"/>
      <c r="D29" s="21" t="s">
        <v>29</v>
      </c>
      <c r="E29" s="128" t="s">
        <v>89</v>
      </c>
      <c r="F29" s="129"/>
      <c r="G29" s="129"/>
      <c r="H29" s="129"/>
      <c r="I29" s="129"/>
      <c r="J29" s="130"/>
      <c r="K29" s="17"/>
    </row>
    <row r="30" spans="2:11" x14ac:dyDescent="0.25">
      <c r="B30" s="15"/>
      <c r="C30" s="16"/>
      <c r="D30" s="16"/>
      <c r="E30" s="131"/>
      <c r="F30" s="132"/>
      <c r="G30" s="132"/>
      <c r="H30" s="132"/>
      <c r="I30" s="132"/>
      <c r="J30" s="133"/>
      <c r="K30" s="17"/>
    </row>
    <row r="31" spans="2:11" x14ac:dyDescent="0.25">
      <c r="B31" s="15"/>
      <c r="C31" s="16"/>
      <c r="D31" s="16"/>
      <c r="E31" s="134"/>
      <c r="F31" s="135"/>
      <c r="G31" s="135"/>
      <c r="H31" s="135"/>
      <c r="I31" s="135"/>
      <c r="J31" s="136"/>
      <c r="K31" s="17"/>
    </row>
    <row r="32" spans="2:11" x14ac:dyDescent="0.25">
      <c r="B32" s="15"/>
      <c r="C32" s="16"/>
      <c r="D32" s="16"/>
      <c r="E32" s="16"/>
      <c r="F32" s="16"/>
      <c r="G32" s="16"/>
      <c r="H32" s="16"/>
      <c r="I32" s="16"/>
      <c r="J32" s="16"/>
      <c r="K32" s="17"/>
    </row>
    <row r="33" spans="2:11" ht="12" customHeight="1" x14ac:dyDescent="0.25">
      <c r="B33" s="15"/>
      <c r="C33" s="22"/>
      <c r="D33" s="137" t="s">
        <v>30</v>
      </c>
      <c r="E33" s="137"/>
      <c r="F33" s="137"/>
      <c r="G33" s="137"/>
      <c r="H33" s="137"/>
      <c r="I33" s="137"/>
      <c r="J33" s="138"/>
      <c r="K33" s="17"/>
    </row>
    <row r="34" spans="2:11" ht="12" customHeight="1" x14ac:dyDescent="0.25">
      <c r="B34" s="23"/>
      <c r="C34" s="24" t="s">
        <v>31</v>
      </c>
      <c r="D34" s="117"/>
      <c r="E34" s="117"/>
      <c r="F34" s="117"/>
      <c r="G34" s="117"/>
      <c r="H34" s="117"/>
      <c r="I34" s="117"/>
      <c r="J34" s="118"/>
      <c r="K34" s="17"/>
    </row>
    <row r="35" spans="2:11" ht="12" customHeight="1" x14ac:dyDescent="0.25">
      <c r="B35" s="23"/>
      <c r="C35" s="24"/>
      <c r="D35" s="117"/>
      <c r="E35" s="117"/>
      <c r="F35" s="117"/>
      <c r="G35" s="117"/>
      <c r="H35" s="117"/>
      <c r="I35" s="117"/>
      <c r="J35" s="118"/>
      <c r="K35" s="17"/>
    </row>
    <row r="36" spans="2:11" ht="12" customHeight="1" x14ac:dyDescent="0.25">
      <c r="B36" s="23"/>
      <c r="C36" s="24"/>
      <c r="D36" s="117"/>
      <c r="E36" s="117"/>
      <c r="F36" s="117"/>
      <c r="G36" s="117"/>
      <c r="H36" s="117"/>
      <c r="I36" s="117"/>
      <c r="J36" s="118"/>
      <c r="K36" s="17"/>
    </row>
    <row r="37" spans="2:11" ht="4.95" customHeight="1" x14ac:dyDescent="0.25">
      <c r="B37" s="23"/>
      <c r="C37" s="24"/>
      <c r="D37" s="25"/>
      <c r="E37" s="25"/>
      <c r="F37" s="25"/>
      <c r="G37" s="25"/>
      <c r="H37" s="25"/>
      <c r="I37" s="25"/>
      <c r="J37" s="26"/>
      <c r="K37" s="17"/>
    </row>
    <row r="38" spans="2:11" ht="12" customHeight="1" x14ac:dyDescent="0.25">
      <c r="B38" s="23"/>
      <c r="C38" s="24"/>
      <c r="D38" s="117" t="s">
        <v>32</v>
      </c>
      <c r="E38" s="117"/>
      <c r="F38" s="117"/>
      <c r="G38" s="117"/>
      <c r="H38" s="117"/>
      <c r="I38" s="117"/>
      <c r="J38" s="118"/>
      <c r="K38" s="17"/>
    </row>
    <row r="39" spans="2:11" ht="12" customHeight="1" x14ac:dyDescent="0.25">
      <c r="B39" s="23"/>
      <c r="C39" s="24" t="s">
        <v>33</v>
      </c>
      <c r="D39" s="117"/>
      <c r="E39" s="117"/>
      <c r="F39" s="117"/>
      <c r="G39" s="117"/>
      <c r="H39" s="117"/>
      <c r="I39" s="117"/>
      <c r="J39" s="118"/>
      <c r="K39" s="17"/>
    </row>
    <row r="40" spans="2:11" ht="12" customHeight="1" x14ac:dyDescent="0.25">
      <c r="B40" s="23"/>
      <c r="C40" s="24"/>
      <c r="D40" s="117"/>
      <c r="E40" s="117"/>
      <c r="F40" s="117"/>
      <c r="G40" s="117"/>
      <c r="H40" s="117"/>
      <c r="I40" s="117"/>
      <c r="J40" s="118"/>
      <c r="K40" s="17"/>
    </row>
    <row r="41" spans="2:11" ht="12" customHeight="1" x14ac:dyDescent="0.25">
      <c r="B41" s="23"/>
      <c r="C41" s="24"/>
      <c r="D41" s="117"/>
      <c r="E41" s="117"/>
      <c r="F41" s="117"/>
      <c r="G41" s="117"/>
      <c r="H41" s="117"/>
      <c r="I41" s="117"/>
      <c r="J41" s="118"/>
      <c r="K41" s="17"/>
    </row>
    <row r="42" spans="2:11" ht="4.95" customHeight="1" x14ac:dyDescent="0.25">
      <c r="B42" s="23"/>
      <c r="C42" s="24"/>
      <c r="D42" s="27"/>
      <c r="E42" s="27"/>
      <c r="F42" s="27"/>
      <c r="G42" s="27"/>
      <c r="H42" s="27"/>
      <c r="I42" s="27"/>
      <c r="J42" s="28"/>
      <c r="K42" s="17"/>
    </row>
    <row r="43" spans="2:11" ht="12" customHeight="1" x14ac:dyDescent="0.25">
      <c r="B43" s="23"/>
      <c r="C43" s="24"/>
      <c r="D43" s="117" t="s">
        <v>34</v>
      </c>
      <c r="E43" s="117"/>
      <c r="F43" s="117"/>
      <c r="G43" s="117"/>
      <c r="H43" s="117"/>
      <c r="I43" s="117"/>
      <c r="J43" s="118"/>
      <c r="K43" s="17"/>
    </row>
    <row r="44" spans="2:11" ht="12" customHeight="1" x14ac:dyDescent="0.25">
      <c r="B44" s="23"/>
      <c r="C44" s="24" t="s">
        <v>35</v>
      </c>
      <c r="D44" s="117"/>
      <c r="E44" s="117"/>
      <c r="F44" s="117"/>
      <c r="G44" s="117"/>
      <c r="H44" s="117"/>
      <c r="I44" s="117"/>
      <c r="J44" s="118"/>
      <c r="K44" s="17"/>
    </row>
    <row r="45" spans="2:11" ht="12" customHeight="1" x14ac:dyDescent="0.25">
      <c r="B45" s="23"/>
      <c r="C45" s="24"/>
      <c r="D45" s="117"/>
      <c r="E45" s="117"/>
      <c r="F45" s="117"/>
      <c r="G45" s="117"/>
      <c r="H45" s="117"/>
      <c r="I45" s="117"/>
      <c r="J45" s="118"/>
      <c r="K45" s="17"/>
    </row>
    <row r="46" spans="2:11" ht="12" customHeight="1" x14ac:dyDescent="0.25">
      <c r="B46" s="23"/>
      <c r="C46" s="24"/>
      <c r="D46" s="117"/>
      <c r="E46" s="117"/>
      <c r="F46" s="117"/>
      <c r="G46" s="117"/>
      <c r="H46" s="117"/>
      <c r="I46" s="117"/>
      <c r="J46" s="118"/>
      <c r="K46" s="17"/>
    </row>
    <row r="47" spans="2:11" ht="4.95" customHeight="1" x14ac:dyDescent="0.25">
      <c r="B47" s="23"/>
      <c r="C47" s="24"/>
      <c r="D47" s="25"/>
      <c r="E47" s="25"/>
      <c r="F47" s="25"/>
      <c r="G47" s="25"/>
      <c r="H47" s="25"/>
      <c r="I47" s="25"/>
      <c r="J47" s="26"/>
      <c r="K47" s="17"/>
    </row>
    <row r="48" spans="2:11" ht="12" customHeight="1" x14ac:dyDescent="0.25">
      <c r="B48" s="23"/>
      <c r="C48" s="24"/>
      <c r="D48" s="117" t="s">
        <v>36</v>
      </c>
      <c r="E48" s="117"/>
      <c r="F48" s="117"/>
      <c r="G48" s="117"/>
      <c r="H48" s="117"/>
      <c r="I48" s="117"/>
      <c r="J48" s="118"/>
      <c r="K48" s="17"/>
    </row>
    <row r="49" spans="2:11" ht="12" customHeight="1" x14ac:dyDescent="0.25">
      <c r="B49" s="23"/>
      <c r="C49" s="24" t="s">
        <v>37</v>
      </c>
      <c r="D49" s="117"/>
      <c r="E49" s="117"/>
      <c r="F49" s="117"/>
      <c r="G49" s="117"/>
      <c r="H49" s="117"/>
      <c r="I49" s="117"/>
      <c r="J49" s="118"/>
      <c r="K49" s="17"/>
    </row>
    <row r="50" spans="2:11" ht="12" customHeight="1" x14ac:dyDescent="0.25">
      <c r="B50" s="15"/>
      <c r="C50" s="29"/>
      <c r="D50" s="117"/>
      <c r="E50" s="117"/>
      <c r="F50" s="117"/>
      <c r="G50" s="117"/>
      <c r="H50" s="117"/>
      <c r="I50" s="117"/>
      <c r="J50" s="118"/>
      <c r="K50" s="17"/>
    </row>
    <row r="51" spans="2:11" ht="12" customHeight="1" x14ac:dyDescent="0.25">
      <c r="B51" s="15"/>
      <c r="C51" s="30"/>
      <c r="D51" s="119"/>
      <c r="E51" s="119"/>
      <c r="F51" s="119"/>
      <c r="G51" s="119"/>
      <c r="H51" s="119"/>
      <c r="I51" s="119"/>
      <c r="J51" s="120"/>
      <c r="K51" s="17"/>
    </row>
    <row r="52" spans="2:11" x14ac:dyDescent="0.25">
      <c r="B52" s="15"/>
      <c r="C52" s="16"/>
      <c r="D52" s="16"/>
      <c r="E52" s="16"/>
      <c r="F52" s="16"/>
      <c r="G52" s="16"/>
      <c r="H52" s="16"/>
      <c r="I52" s="16"/>
      <c r="J52" s="16"/>
      <c r="K52" s="17"/>
    </row>
    <row r="53" spans="2:11" x14ac:dyDescent="0.25">
      <c r="B53" s="15"/>
      <c r="C53" s="16"/>
      <c r="D53" s="16"/>
      <c r="E53" s="16"/>
      <c r="F53" s="16"/>
      <c r="G53" s="16"/>
      <c r="H53" s="16"/>
      <c r="I53" s="16"/>
      <c r="J53" s="16"/>
      <c r="K53" s="17"/>
    </row>
    <row r="54" spans="2:11" x14ac:dyDescent="0.25">
      <c r="B54" s="15"/>
      <c r="C54" s="16"/>
      <c r="D54" s="16"/>
      <c r="E54" s="16"/>
      <c r="F54" s="16"/>
      <c r="G54" s="16"/>
      <c r="H54" s="16"/>
      <c r="I54" s="121" t="s">
        <v>38</v>
      </c>
      <c r="J54" s="121"/>
      <c r="K54" s="17"/>
    </row>
    <row r="55" spans="2:11" ht="14.4" thickBot="1" x14ac:dyDescent="0.3">
      <c r="B55" s="31"/>
      <c r="C55" s="32"/>
      <c r="D55" s="32"/>
      <c r="E55" s="32"/>
      <c r="F55" s="32"/>
      <c r="G55" s="32"/>
      <c r="H55" s="32"/>
      <c r="I55" s="32"/>
      <c r="J55" s="32"/>
      <c r="K55" s="33"/>
    </row>
  </sheetData>
  <mergeCells count="15">
    <mergeCell ref="D43:J46"/>
    <mergeCell ref="D48:J51"/>
    <mergeCell ref="I54:J54"/>
    <mergeCell ref="C26:J27"/>
    <mergeCell ref="E29:J29"/>
    <mergeCell ref="E30:J30"/>
    <mergeCell ref="E31:J31"/>
    <mergeCell ref="D33:J36"/>
    <mergeCell ref="D38:J41"/>
    <mergeCell ref="E22:J22"/>
    <mergeCell ref="E12:J14"/>
    <mergeCell ref="E16:J16"/>
    <mergeCell ref="E18:J18"/>
    <mergeCell ref="E19:J19"/>
    <mergeCell ref="E20:J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08"/>
  <sheetViews>
    <sheetView showGridLines="0" tabSelected="1" topLeftCell="A16" zoomScale="55" zoomScaleNormal="55" workbookViewId="0">
      <selection activeCell="P32" sqref="P32"/>
    </sheetView>
  </sheetViews>
  <sheetFormatPr defaultRowHeight="14.4" x14ac:dyDescent="0.3"/>
  <cols>
    <col min="3" max="3" width="8.88671875" customWidth="1"/>
    <col min="4" max="4" width="22.33203125" customWidth="1"/>
    <col min="6" max="6" width="9" customWidth="1"/>
    <col min="7" max="7" width="12" bestFit="1" customWidth="1"/>
    <col min="8" max="8" width="10" customWidth="1"/>
    <col min="13" max="13" width="10" bestFit="1" customWidth="1"/>
    <col min="23" max="23" width="8.5546875" customWidth="1"/>
  </cols>
  <sheetData>
    <row r="1" spans="1:21" ht="162.75" customHeight="1" thickBot="1" x14ac:dyDescent="0.35">
      <c r="A1" s="34"/>
      <c r="B1" s="34"/>
      <c r="C1" s="34"/>
      <c r="D1" s="34"/>
      <c r="E1" s="34"/>
      <c r="F1" s="34"/>
      <c r="G1" s="34"/>
      <c r="H1" s="34"/>
      <c r="I1" s="34"/>
      <c r="J1" s="34"/>
      <c r="K1" s="34"/>
      <c r="L1" s="34"/>
      <c r="M1" s="34"/>
      <c r="N1" s="34"/>
      <c r="O1" s="34"/>
      <c r="P1" s="34"/>
    </row>
    <row r="2" spans="1:21" ht="18.75" customHeight="1" x14ac:dyDescent="0.3">
      <c r="A2" s="34"/>
      <c r="B2" s="169" t="s">
        <v>55</v>
      </c>
      <c r="C2" s="170"/>
      <c r="D2" s="170"/>
      <c r="E2" s="170"/>
      <c r="F2" s="170"/>
      <c r="G2" s="170"/>
      <c r="H2" s="170"/>
      <c r="I2" s="170"/>
      <c r="J2" s="170"/>
      <c r="K2" s="170"/>
      <c r="L2" s="170"/>
      <c r="M2" s="170"/>
      <c r="N2" s="170"/>
      <c r="O2" s="170"/>
      <c r="P2" s="170"/>
      <c r="Q2" s="171"/>
    </row>
    <row r="3" spans="1:21" ht="5.25" customHeight="1" thickBot="1" x14ac:dyDescent="0.35">
      <c r="A3" s="34"/>
      <c r="B3" s="172"/>
      <c r="C3" s="173"/>
      <c r="D3" s="173"/>
      <c r="E3" s="173"/>
      <c r="F3" s="173"/>
      <c r="G3" s="173"/>
      <c r="H3" s="173"/>
      <c r="I3" s="173"/>
      <c r="J3" s="173"/>
      <c r="K3" s="173"/>
      <c r="L3" s="173"/>
      <c r="M3" s="173"/>
      <c r="N3" s="173"/>
      <c r="O3" s="173"/>
      <c r="P3" s="173"/>
      <c r="Q3" s="174"/>
    </row>
    <row r="4" spans="1:21" ht="19.5" customHeight="1" thickBot="1" x14ac:dyDescent="0.35">
      <c r="C4" s="34"/>
      <c r="D4" s="43"/>
      <c r="E4" s="34"/>
      <c r="F4" s="34"/>
      <c r="G4" s="34"/>
      <c r="H4" s="34"/>
      <c r="I4" s="34"/>
      <c r="J4" s="34"/>
      <c r="K4" s="34"/>
      <c r="L4" s="34"/>
      <c r="M4" s="34"/>
      <c r="N4" s="34"/>
      <c r="O4" s="34"/>
      <c r="P4" s="34"/>
      <c r="Q4" s="34"/>
      <c r="R4" s="34"/>
      <c r="S4" s="34"/>
      <c r="T4" s="34"/>
      <c r="U4" s="34"/>
    </row>
    <row r="5" spans="1:21" ht="19.5" customHeight="1" x14ac:dyDescent="0.3">
      <c r="B5" s="50"/>
      <c r="C5" s="13"/>
      <c r="D5" s="13"/>
      <c r="E5" s="13"/>
      <c r="F5" s="13"/>
      <c r="G5" s="13"/>
      <c r="H5" s="13"/>
      <c r="I5" s="13"/>
      <c r="J5" s="13"/>
      <c r="K5" s="13"/>
      <c r="L5" s="13"/>
      <c r="M5" s="13"/>
      <c r="N5" s="13"/>
      <c r="O5" s="13"/>
      <c r="P5" s="13"/>
      <c r="Q5" s="14"/>
      <c r="R5" s="34"/>
      <c r="S5" s="34"/>
      <c r="T5" s="34"/>
      <c r="U5" s="34"/>
    </row>
    <row r="6" spans="1:21" ht="24.75" customHeight="1" x14ac:dyDescent="0.3">
      <c r="B6" s="52"/>
      <c r="C6" s="163" t="s">
        <v>91</v>
      </c>
      <c r="D6" s="163"/>
      <c r="E6" s="163"/>
      <c r="F6" s="163"/>
      <c r="G6" s="163"/>
      <c r="H6" s="163"/>
      <c r="I6" s="163"/>
      <c r="J6" s="163"/>
      <c r="K6" s="163"/>
      <c r="L6" s="163"/>
      <c r="M6" s="163"/>
      <c r="N6" s="163"/>
      <c r="O6" s="163"/>
      <c r="P6" s="163"/>
      <c r="Q6" s="17"/>
      <c r="R6" s="34"/>
      <c r="S6" s="34"/>
      <c r="T6" s="34"/>
      <c r="U6" s="34"/>
    </row>
    <row r="7" spans="1:21" ht="24.75" customHeight="1" x14ac:dyDescent="0.3">
      <c r="B7" s="52"/>
      <c r="C7" s="47"/>
      <c r="D7" s="47"/>
      <c r="E7" s="47"/>
      <c r="F7" s="47"/>
      <c r="G7" s="47"/>
      <c r="H7" s="47"/>
      <c r="I7" s="47"/>
      <c r="J7" s="47"/>
      <c r="K7" s="47"/>
      <c r="L7" s="47"/>
      <c r="M7" s="47"/>
      <c r="N7" s="47"/>
      <c r="O7" s="47"/>
      <c r="P7" s="47"/>
      <c r="Q7" s="17"/>
      <c r="R7" s="34"/>
      <c r="S7" s="34"/>
      <c r="T7" s="34"/>
      <c r="U7" s="34"/>
    </row>
    <row r="8" spans="1:21" ht="24.75" customHeight="1" x14ac:dyDescent="0.3">
      <c r="B8" s="52"/>
      <c r="C8" s="74" t="s">
        <v>56</v>
      </c>
      <c r="D8" s="177" t="s">
        <v>10</v>
      </c>
      <c r="E8" s="177"/>
      <c r="F8" s="177"/>
      <c r="G8" s="177"/>
      <c r="H8" s="177"/>
      <c r="I8" s="151"/>
      <c r="J8" s="151"/>
      <c r="K8" s="151"/>
      <c r="L8" s="151"/>
      <c r="M8" s="151"/>
      <c r="N8" s="151"/>
      <c r="O8" s="151"/>
      <c r="P8" s="151"/>
      <c r="Q8" s="17"/>
      <c r="R8" s="34"/>
      <c r="S8" s="34"/>
      <c r="T8" s="34"/>
      <c r="U8" s="34"/>
    </row>
    <row r="9" spans="1:21" ht="24.75" customHeight="1" x14ac:dyDescent="0.3">
      <c r="B9" s="52"/>
      <c r="C9" s="177" t="s">
        <v>57</v>
      </c>
      <c r="D9" s="177"/>
      <c r="E9" s="177"/>
      <c r="F9" s="177"/>
      <c r="G9" s="75" t="s">
        <v>11</v>
      </c>
      <c r="H9" s="76"/>
      <c r="I9" s="151"/>
      <c r="J9" s="151"/>
      <c r="K9" s="151"/>
      <c r="L9" s="151"/>
      <c r="M9" s="151"/>
      <c r="N9" s="151"/>
      <c r="O9" s="151"/>
      <c r="P9" s="151"/>
      <c r="Q9" s="17"/>
      <c r="R9" s="34"/>
      <c r="S9" s="34"/>
      <c r="T9" s="34"/>
      <c r="U9" s="34"/>
    </row>
    <row r="10" spans="1:21" ht="24.75" customHeight="1" x14ac:dyDescent="0.3">
      <c r="B10" s="52"/>
      <c r="C10" s="177" t="s">
        <v>58</v>
      </c>
      <c r="D10" s="177"/>
      <c r="E10" s="177" t="s">
        <v>59</v>
      </c>
      <c r="F10" s="177"/>
      <c r="G10" s="76">
        <v>2.3199999999999998</v>
      </c>
      <c r="H10" s="76" t="s">
        <v>40</v>
      </c>
      <c r="I10" s="151"/>
      <c r="J10" s="151"/>
      <c r="K10" s="151"/>
      <c r="L10" s="151"/>
      <c r="M10" s="151"/>
      <c r="N10" s="151"/>
      <c r="O10" s="151"/>
      <c r="P10" s="151"/>
      <c r="Q10" s="17"/>
      <c r="R10" s="34"/>
      <c r="S10" s="34"/>
      <c r="T10" s="34"/>
      <c r="U10" s="34"/>
    </row>
    <row r="11" spans="1:21" ht="24.75" customHeight="1" x14ac:dyDescent="0.3">
      <c r="B11" s="52"/>
      <c r="C11" s="177"/>
      <c r="D11" s="177"/>
      <c r="E11" s="177" t="s">
        <v>60</v>
      </c>
      <c r="F11" s="177"/>
      <c r="G11" s="76">
        <v>2.23</v>
      </c>
      <c r="H11" s="76" t="s">
        <v>40</v>
      </c>
      <c r="I11" s="151"/>
      <c r="J11" s="151"/>
      <c r="K11" s="151"/>
      <c r="L11" s="151"/>
      <c r="M11" s="151"/>
      <c r="N11" s="151"/>
      <c r="O11" s="151"/>
      <c r="P11" s="151"/>
      <c r="Q11" s="17"/>
      <c r="R11" s="34"/>
      <c r="S11" s="34"/>
      <c r="T11" s="34"/>
      <c r="U11" s="34"/>
    </row>
    <row r="12" spans="1:21" ht="24.75" customHeight="1" x14ac:dyDescent="0.3">
      <c r="B12" s="52"/>
      <c r="C12" s="177"/>
      <c r="D12" s="177"/>
      <c r="E12" s="177" t="s">
        <v>61</v>
      </c>
      <c r="F12" s="177"/>
      <c r="G12" s="76">
        <v>2.13</v>
      </c>
      <c r="H12" s="76" t="s">
        <v>40</v>
      </c>
      <c r="I12" s="151"/>
      <c r="J12" s="151"/>
      <c r="K12" s="151"/>
      <c r="L12" s="151"/>
      <c r="M12" s="151"/>
      <c r="N12" s="151"/>
      <c r="O12" s="151"/>
      <c r="P12" s="151"/>
      <c r="Q12" s="17"/>
      <c r="R12" s="34"/>
      <c r="S12" s="34"/>
      <c r="T12" s="34"/>
      <c r="U12" s="34"/>
    </row>
    <row r="13" spans="1:21" ht="24.75" customHeight="1" x14ac:dyDescent="0.3">
      <c r="B13" s="52"/>
      <c r="C13" s="178" t="s">
        <v>62</v>
      </c>
      <c r="D13" s="178"/>
      <c r="E13" s="178"/>
      <c r="F13" s="76" t="s">
        <v>41</v>
      </c>
      <c r="G13" s="76">
        <v>0.73399999999999999</v>
      </c>
      <c r="H13" s="76" t="s">
        <v>9</v>
      </c>
      <c r="I13" s="151"/>
      <c r="J13" s="151"/>
      <c r="K13" s="151"/>
      <c r="L13" s="151"/>
      <c r="M13" s="151"/>
      <c r="N13" s="151"/>
      <c r="O13" s="151"/>
      <c r="P13" s="151"/>
      <c r="Q13" s="17"/>
      <c r="R13" s="34"/>
      <c r="S13" s="34"/>
      <c r="T13" s="34"/>
      <c r="U13" s="34"/>
    </row>
    <row r="14" spans="1:21" ht="24.75" customHeight="1" x14ac:dyDescent="0.3">
      <c r="B14" s="52"/>
      <c r="C14" s="178" t="s">
        <v>63</v>
      </c>
      <c r="D14" s="178"/>
      <c r="E14" s="178"/>
      <c r="F14" s="76" t="s">
        <v>42</v>
      </c>
      <c r="G14" s="76">
        <v>5.6680000000000001</v>
      </c>
      <c r="H14" s="76" t="s">
        <v>43</v>
      </c>
      <c r="I14" s="151"/>
      <c r="J14" s="151"/>
      <c r="K14" s="151"/>
      <c r="L14" s="151"/>
      <c r="M14" s="151"/>
      <c r="N14" s="151"/>
      <c r="O14" s="151"/>
      <c r="P14" s="151"/>
      <c r="Q14" s="17"/>
      <c r="R14" s="34"/>
      <c r="S14" s="34"/>
      <c r="T14" s="34"/>
      <c r="U14" s="34"/>
    </row>
    <row r="15" spans="1:21" ht="24.75" customHeight="1" x14ac:dyDescent="0.3">
      <c r="B15" s="52"/>
      <c r="C15" s="178" t="s">
        <v>64</v>
      </c>
      <c r="D15" s="178"/>
      <c r="E15" s="178"/>
      <c r="F15" s="76" t="s">
        <v>44</v>
      </c>
      <c r="G15" s="76">
        <v>0.02</v>
      </c>
      <c r="H15" s="76" t="s">
        <v>45</v>
      </c>
      <c r="I15" s="151"/>
      <c r="J15" s="151"/>
      <c r="K15" s="151"/>
      <c r="L15" s="151"/>
      <c r="M15" s="151"/>
      <c r="N15" s="151"/>
      <c r="O15" s="151"/>
      <c r="P15" s="151"/>
      <c r="Q15" s="17"/>
      <c r="R15" s="34"/>
      <c r="S15" s="34"/>
      <c r="T15" s="34"/>
      <c r="U15" s="34"/>
    </row>
    <row r="16" spans="1:21" ht="24.75" customHeight="1" x14ac:dyDescent="0.3">
      <c r="B16" s="52"/>
      <c r="C16" s="16"/>
      <c r="D16" s="16"/>
      <c r="E16" s="16"/>
      <c r="F16" s="16"/>
      <c r="G16" s="16"/>
      <c r="H16" s="16"/>
      <c r="I16" s="151"/>
      <c r="J16" s="151"/>
      <c r="K16" s="151"/>
      <c r="L16" s="151"/>
      <c r="M16" s="151"/>
      <c r="N16" s="151"/>
      <c r="O16" s="151"/>
      <c r="P16" s="151"/>
      <c r="Q16" s="17"/>
      <c r="R16" s="34"/>
      <c r="S16" s="34"/>
      <c r="T16" s="34"/>
      <c r="U16" s="34"/>
    </row>
    <row r="17" spans="2:21" ht="16.5" customHeight="1" x14ac:dyDescent="0.3">
      <c r="B17" s="52"/>
      <c r="C17" s="16"/>
      <c r="D17" s="16"/>
      <c r="E17" s="16"/>
      <c r="F17" s="49"/>
      <c r="G17" s="16"/>
      <c r="H17" s="44"/>
      <c r="I17" s="151"/>
      <c r="J17" s="151"/>
      <c r="K17" s="151"/>
      <c r="L17" s="151"/>
      <c r="M17" s="151"/>
      <c r="N17" s="151"/>
      <c r="O17" s="151"/>
      <c r="P17" s="151"/>
      <c r="Q17" s="17"/>
      <c r="R17" s="34"/>
      <c r="S17" s="34"/>
      <c r="T17" s="34"/>
      <c r="U17" s="34"/>
    </row>
    <row r="18" spans="2:21" ht="16.5" customHeight="1" thickBot="1" x14ac:dyDescent="0.35">
      <c r="B18" s="53"/>
      <c r="C18" s="32"/>
      <c r="D18" s="32"/>
      <c r="E18" s="32"/>
      <c r="F18" s="57"/>
      <c r="G18" s="32"/>
      <c r="H18" s="73"/>
      <c r="I18" s="57"/>
      <c r="J18" s="104" t="s">
        <v>92</v>
      </c>
      <c r="K18" s="57"/>
      <c r="L18" s="57"/>
      <c r="M18" s="57"/>
      <c r="N18" s="57"/>
      <c r="O18" s="57"/>
      <c r="P18" s="57"/>
      <c r="Q18" s="33"/>
      <c r="R18" s="34"/>
      <c r="S18" s="34"/>
      <c r="T18" s="34"/>
      <c r="U18" s="34"/>
    </row>
    <row r="19" spans="2:21" ht="16.5" customHeight="1" thickBot="1" x14ac:dyDescent="0.35">
      <c r="C19" s="34"/>
      <c r="D19" s="34"/>
      <c r="E19" s="34"/>
      <c r="F19" s="34"/>
      <c r="G19" s="34"/>
      <c r="H19" s="34"/>
      <c r="I19" s="34"/>
      <c r="J19" s="34"/>
      <c r="K19" s="34"/>
      <c r="L19" s="34"/>
      <c r="M19" s="34"/>
      <c r="N19" s="34"/>
      <c r="O19" s="34"/>
      <c r="P19" s="34"/>
      <c r="Q19" s="34"/>
      <c r="R19" s="34"/>
      <c r="S19" s="34"/>
      <c r="T19" s="34"/>
      <c r="U19" s="34"/>
    </row>
    <row r="20" spans="2:21" ht="16.5" customHeight="1" x14ac:dyDescent="0.3">
      <c r="B20" s="50"/>
      <c r="C20" s="13"/>
      <c r="D20" s="13"/>
      <c r="E20" s="13"/>
      <c r="F20" s="13"/>
      <c r="G20" s="13"/>
      <c r="H20" s="13"/>
      <c r="I20" s="13"/>
      <c r="J20" s="13"/>
      <c r="K20" s="13"/>
      <c r="L20" s="13"/>
      <c r="M20" s="13"/>
      <c r="N20" s="13"/>
      <c r="O20" s="13"/>
      <c r="P20" s="13"/>
      <c r="Q20" s="14"/>
      <c r="R20" s="34"/>
      <c r="S20" s="34"/>
      <c r="T20" s="34"/>
      <c r="U20" s="34"/>
    </row>
    <row r="21" spans="2:21" ht="23.25" customHeight="1" x14ac:dyDescent="0.3">
      <c r="B21" s="52"/>
      <c r="C21" s="163" t="s">
        <v>65</v>
      </c>
      <c r="D21" s="163"/>
      <c r="E21" s="163"/>
      <c r="F21" s="163"/>
      <c r="G21" s="163"/>
      <c r="H21" s="163"/>
      <c r="I21" s="163"/>
      <c r="J21" s="163"/>
      <c r="K21" s="163"/>
      <c r="L21" s="163"/>
      <c r="M21" s="163"/>
      <c r="N21" s="163"/>
      <c r="O21" s="163"/>
      <c r="P21" s="163"/>
      <c r="Q21" s="17"/>
      <c r="R21" s="34"/>
      <c r="S21" s="34"/>
      <c r="T21" s="34"/>
      <c r="U21" s="34"/>
    </row>
    <row r="22" spans="2:21" ht="23.25" customHeight="1" x14ac:dyDescent="0.3">
      <c r="B22" s="52"/>
      <c r="C22" s="47"/>
      <c r="D22" s="47"/>
      <c r="E22" s="47"/>
      <c r="F22" s="47"/>
      <c r="G22" s="47"/>
      <c r="H22" s="47"/>
      <c r="I22" s="47"/>
      <c r="J22" s="47"/>
      <c r="K22" s="47"/>
      <c r="L22" s="47"/>
      <c r="M22" s="47"/>
      <c r="N22" s="47"/>
      <c r="O22" s="47"/>
      <c r="P22" s="47"/>
      <c r="Q22" s="17"/>
      <c r="R22" s="34"/>
      <c r="S22" s="34"/>
      <c r="T22" s="34"/>
      <c r="U22" s="34"/>
    </row>
    <row r="23" spans="2:21" ht="23.25" customHeight="1" x14ac:dyDescent="0.3">
      <c r="B23" s="52"/>
      <c r="C23" s="175" t="s">
        <v>67</v>
      </c>
      <c r="D23" s="175"/>
      <c r="E23" s="175" t="s">
        <v>66</v>
      </c>
      <c r="F23" s="176" t="s">
        <v>68</v>
      </c>
      <c r="G23" s="175" t="s">
        <v>75</v>
      </c>
      <c r="H23" s="175"/>
      <c r="I23" s="175"/>
      <c r="J23" s="175"/>
      <c r="K23" s="175"/>
      <c r="L23" s="175"/>
      <c r="M23" s="175"/>
      <c r="N23" s="175"/>
      <c r="O23" s="175"/>
      <c r="P23" s="175"/>
      <c r="Q23" s="17"/>
      <c r="R23" s="34"/>
      <c r="S23" s="34"/>
      <c r="T23" s="34"/>
      <c r="U23" s="34"/>
    </row>
    <row r="24" spans="2:21" ht="35.25" customHeight="1" x14ac:dyDescent="0.3">
      <c r="B24" s="52"/>
      <c r="C24" s="175"/>
      <c r="D24" s="175"/>
      <c r="E24" s="175"/>
      <c r="F24" s="176"/>
      <c r="G24" s="77">
        <v>0</v>
      </c>
      <c r="H24" s="77">
        <f>G24+5</f>
        <v>5</v>
      </c>
      <c r="I24" s="77">
        <f t="shared" ref="I24:M24" si="0">H24+5</f>
        <v>10</v>
      </c>
      <c r="J24" s="77">
        <f t="shared" si="0"/>
        <v>15</v>
      </c>
      <c r="K24" s="77">
        <f t="shared" si="0"/>
        <v>20</v>
      </c>
      <c r="L24" s="77">
        <f t="shared" si="0"/>
        <v>25</v>
      </c>
      <c r="M24" s="77">
        <f t="shared" si="0"/>
        <v>30</v>
      </c>
      <c r="N24" s="77">
        <v>40</v>
      </c>
      <c r="O24" s="77">
        <v>50</v>
      </c>
      <c r="P24" s="77">
        <v>60</v>
      </c>
      <c r="Q24" s="56"/>
      <c r="R24" s="34"/>
      <c r="S24" s="34"/>
      <c r="T24" s="34"/>
      <c r="U24" s="34"/>
    </row>
    <row r="25" spans="2:21" ht="42" customHeight="1" x14ac:dyDescent="0.3">
      <c r="B25" s="52"/>
      <c r="C25" s="78" t="s">
        <v>46</v>
      </c>
      <c r="D25" s="79" t="s">
        <v>69</v>
      </c>
      <c r="E25" s="78" t="s">
        <v>13</v>
      </c>
      <c r="F25" s="78" t="s">
        <v>21</v>
      </c>
      <c r="G25" s="80"/>
      <c r="H25" s="80"/>
      <c r="I25" s="80"/>
      <c r="J25" s="80"/>
      <c r="K25" s="80"/>
      <c r="L25" s="80"/>
      <c r="M25" s="80"/>
      <c r="N25" s="80"/>
      <c r="O25" s="80"/>
      <c r="P25" s="80"/>
      <c r="Q25" s="56"/>
      <c r="R25" s="34"/>
      <c r="S25" s="34"/>
      <c r="T25" s="34"/>
      <c r="U25" s="34"/>
    </row>
    <row r="26" spans="2:21" ht="41.25" customHeight="1" x14ac:dyDescent="0.3">
      <c r="B26" s="52"/>
      <c r="C26" s="78" t="s">
        <v>47</v>
      </c>
      <c r="D26" s="79" t="s">
        <v>70</v>
      </c>
      <c r="E26" s="78" t="s">
        <v>14</v>
      </c>
      <c r="F26" s="78" t="s">
        <v>21</v>
      </c>
      <c r="G26" s="80"/>
      <c r="H26" s="80"/>
      <c r="I26" s="80"/>
      <c r="J26" s="80"/>
      <c r="K26" s="80"/>
      <c r="L26" s="80"/>
      <c r="M26" s="80"/>
      <c r="N26" s="80"/>
      <c r="O26" s="80"/>
      <c r="P26" s="80"/>
      <c r="Q26" s="56"/>
      <c r="R26" s="34"/>
      <c r="S26" s="34"/>
      <c r="T26" s="34"/>
      <c r="U26" s="34"/>
    </row>
    <row r="27" spans="2:21" ht="23.25" hidden="1" customHeight="1" x14ac:dyDescent="0.3">
      <c r="B27" s="52"/>
      <c r="C27" s="78" t="s">
        <v>23</v>
      </c>
      <c r="D27" s="81"/>
      <c r="E27" s="78"/>
      <c r="F27" s="78"/>
      <c r="G27" s="80"/>
      <c r="H27" s="80"/>
      <c r="I27" s="80"/>
      <c r="J27" s="80"/>
      <c r="K27" s="80"/>
      <c r="L27" s="80"/>
      <c r="M27" s="80"/>
      <c r="N27" s="80"/>
      <c r="O27" s="80"/>
      <c r="P27" s="80"/>
      <c r="Q27" s="56"/>
      <c r="R27" s="34"/>
      <c r="S27" s="34"/>
      <c r="T27" s="34"/>
      <c r="U27" s="34"/>
    </row>
    <row r="28" spans="2:21" ht="23.25" hidden="1" customHeight="1" x14ac:dyDescent="0.3">
      <c r="B28" s="52"/>
      <c r="C28" s="82"/>
      <c r="D28" s="83"/>
      <c r="E28" s="82"/>
      <c r="F28" s="82"/>
      <c r="G28" s="84"/>
      <c r="H28" s="84"/>
      <c r="I28" s="84"/>
      <c r="J28" s="84"/>
      <c r="K28" s="84"/>
      <c r="L28" s="84"/>
      <c r="M28" s="84"/>
      <c r="N28" s="84"/>
      <c r="O28" s="84"/>
      <c r="P28" s="84"/>
      <c r="Q28" s="56"/>
      <c r="R28" s="34"/>
      <c r="S28" s="34"/>
      <c r="T28" s="34"/>
      <c r="U28" s="34"/>
    </row>
    <row r="29" spans="2:21" ht="23.25" hidden="1" customHeight="1" x14ac:dyDescent="0.3">
      <c r="B29" s="52"/>
      <c r="C29" s="78"/>
      <c r="D29" s="81"/>
      <c r="E29" s="78"/>
      <c r="F29" s="78"/>
      <c r="G29" s="85"/>
      <c r="H29" s="85"/>
      <c r="I29" s="85"/>
      <c r="J29" s="85"/>
      <c r="K29" s="85"/>
      <c r="L29" s="85"/>
      <c r="M29" s="85"/>
      <c r="N29" s="85"/>
      <c r="O29" s="85"/>
      <c r="P29" s="85"/>
      <c r="Q29" s="56"/>
      <c r="R29" s="34"/>
      <c r="S29" s="34"/>
      <c r="T29" s="34"/>
      <c r="U29" s="34"/>
    </row>
    <row r="30" spans="2:21" ht="33" customHeight="1" x14ac:dyDescent="0.3">
      <c r="B30" s="52"/>
      <c r="C30" s="78" t="s">
        <v>48</v>
      </c>
      <c r="D30" s="79" t="s">
        <v>71</v>
      </c>
      <c r="E30" s="78" t="s">
        <v>15</v>
      </c>
      <c r="F30" s="78" t="s">
        <v>21</v>
      </c>
      <c r="G30" s="80"/>
      <c r="H30" s="80"/>
      <c r="I30" s="80"/>
      <c r="J30" s="80"/>
      <c r="K30" s="80"/>
      <c r="L30" s="80"/>
      <c r="M30" s="80"/>
      <c r="N30" s="80"/>
      <c r="O30" s="80"/>
      <c r="P30" s="80"/>
      <c r="Q30" s="56"/>
      <c r="R30" s="34"/>
      <c r="S30" s="34"/>
      <c r="T30" s="34"/>
      <c r="U30" s="34"/>
    </row>
    <row r="31" spans="2:21" ht="58.5" customHeight="1" x14ac:dyDescent="0.3">
      <c r="B31" s="52"/>
      <c r="C31" s="86" t="s">
        <v>49</v>
      </c>
      <c r="D31" s="79" t="s">
        <v>72</v>
      </c>
      <c r="E31" s="78" t="s">
        <v>16</v>
      </c>
      <c r="F31" s="78" t="s">
        <v>21</v>
      </c>
      <c r="G31" s="80"/>
      <c r="H31" s="80"/>
      <c r="I31" s="80"/>
      <c r="J31" s="80"/>
      <c r="K31" s="80"/>
      <c r="L31" s="80"/>
      <c r="M31" s="80"/>
      <c r="N31" s="80"/>
      <c r="O31" s="80"/>
      <c r="P31" s="80"/>
      <c r="Q31" s="56"/>
      <c r="R31" s="34"/>
      <c r="S31" s="34"/>
      <c r="T31" s="34"/>
      <c r="U31" s="34"/>
    </row>
    <row r="32" spans="2:21" ht="59.25" customHeight="1" x14ac:dyDescent="0.3">
      <c r="B32" s="52"/>
      <c r="C32" s="86" t="s">
        <v>50</v>
      </c>
      <c r="D32" s="79" t="s">
        <v>73</v>
      </c>
      <c r="E32" s="78" t="s">
        <v>17</v>
      </c>
      <c r="F32" s="78" t="s">
        <v>21</v>
      </c>
      <c r="G32" s="80"/>
      <c r="H32" s="80"/>
      <c r="I32" s="80"/>
      <c r="J32" s="80"/>
      <c r="K32" s="80"/>
      <c r="L32" s="80"/>
      <c r="M32" s="80"/>
      <c r="N32" s="80"/>
      <c r="O32" s="80"/>
      <c r="P32" s="80"/>
      <c r="Q32" s="56"/>
      <c r="R32" s="34"/>
      <c r="S32" s="34"/>
      <c r="T32" s="34"/>
      <c r="U32" s="34"/>
    </row>
    <row r="33" spans="2:22" ht="31.5" customHeight="1" x14ac:dyDescent="0.3">
      <c r="B33" s="52"/>
      <c r="C33" s="78" t="s">
        <v>51</v>
      </c>
      <c r="D33" s="79" t="s">
        <v>74</v>
      </c>
      <c r="E33" s="78" t="s">
        <v>18</v>
      </c>
      <c r="F33" s="78" t="s">
        <v>19</v>
      </c>
      <c r="G33" s="80"/>
      <c r="H33" s="80"/>
      <c r="I33" s="80"/>
      <c r="J33" s="80"/>
      <c r="K33" s="80"/>
      <c r="L33" s="80"/>
      <c r="M33" s="80"/>
      <c r="N33" s="80"/>
      <c r="O33" s="80"/>
      <c r="P33" s="80"/>
      <c r="Q33" s="68"/>
      <c r="R33" s="34"/>
      <c r="S33" s="34"/>
      <c r="T33" s="34"/>
      <c r="U33" s="34"/>
    </row>
    <row r="34" spans="2:22" ht="20.25" customHeight="1" x14ac:dyDescent="0.3">
      <c r="B34" s="52"/>
      <c r="C34" s="16"/>
      <c r="D34" s="16"/>
      <c r="E34" s="16"/>
      <c r="F34" s="16"/>
      <c r="G34" s="16"/>
      <c r="H34" s="16"/>
      <c r="I34" s="16"/>
      <c r="J34" s="16"/>
      <c r="K34" s="16"/>
      <c r="L34" s="16"/>
      <c r="M34" s="16"/>
      <c r="N34" s="16"/>
      <c r="O34" s="16"/>
      <c r="P34" s="16"/>
      <c r="Q34" s="56"/>
      <c r="R34" s="34"/>
      <c r="S34" s="34"/>
      <c r="T34" s="34"/>
      <c r="U34" s="34"/>
    </row>
    <row r="35" spans="2:22" ht="21.9" hidden="1" customHeight="1" x14ac:dyDescent="0.3">
      <c r="B35" s="52"/>
      <c r="C35" s="16"/>
      <c r="D35" s="45" t="s">
        <v>0</v>
      </c>
      <c r="E35" s="20"/>
      <c r="F35" s="20"/>
      <c r="G35" s="20">
        <f>LOOKUP(G25,Constant!$E$6:$E$106,Constant!$F$6:$F$106)</f>
        <v>4.2119999999999997</v>
      </c>
      <c r="H35" s="20">
        <f>LOOKUP(H25,Constant!$E$6:$E$106,Constant!$F$6:$F$106)</f>
        <v>4.2119999999999997</v>
      </c>
      <c r="I35" s="20">
        <f>LOOKUP(I25,Constant!$E$6:$E$106,Constant!$F$6:$F$106)</f>
        <v>4.2119999999999997</v>
      </c>
      <c r="J35" s="20">
        <f>LOOKUP(J25,Constant!$E$6:$E$106,Constant!$F$6:$F$106)</f>
        <v>4.2119999999999997</v>
      </c>
      <c r="K35" s="20">
        <f>LOOKUP(K25,Constant!$E$6:$E$106,Constant!$F$6:$F$106)</f>
        <v>4.2119999999999997</v>
      </c>
      <c r="L35" s="20">
        <f>LOOKUP(L25,Constant!$E$6:$E$106,Constant!$F$6:$F$106)</f>
        <v>4.2119999999999997</v>
      </c>
      <c r="M35" s="20">
        <f>LOOKUP(M25,Constant!$E$6:$E$106,Constant!$F$6:$F$106)</f>
        <v>4.2119999999999997</v>
      </c>
      <c r="N35" s="20">
        <f>LOOKUP(N25,Constant!$E$6:$E$106,Constant!$F$6:$F$106)</f>
        <v>4.2119999999999997</v>
      </c>
      <c r="O35" s="20">
        <f>LOOKUP(O25,Constant!$E$6:$E$106,Constant!$F$6:$F$106)</f>
        <v>4.2119999999999997</v>
      </c>
      <c r="P35" s="20">
        <f>LOOKUP(P25,Constant!$E$6:$E$106,Constant!$F$6:$F$106)</f>
        <v>4.2119999999999997</v>
      </c>
      <c r="Q35" s="56"/>
      <c r="R35" s="34"/>
      <c r="S35" s="34"/>
      <c r="T35" s="34"/>
      <c r="U35" s="34"/>
    </row>
    <row r="36" spans="2:22" ht="23.1" hidden="1" customHeight="1" x14ac:dyDescent="0.3">
      <c r="B36" s="52"/>
      <c r="C36" s="16"/>
      <c r="D36" s="45" t="s">
        <v>39</v>
      </c>
      <c r="E36" s="20"/>
      <c r="F36" s="20"/>
      <c r="G36" s="45">
        <f>LOOKUP(G25,Constant!$E$6:$E$106, Constant!$G$6:$G$106)</f>
        <v>999.84</v>
      </c>
      <c r="H36" s="45">
        <f>LOOKUP(H25,Constant!$E$6:$E$106, Constant!$G$6:$G$106)</f>
        <v>999.84</v>
      </c>
      <c r="I36" s="45">
        <f>LOOKUP(I25,Constant!$E$6:$E$106, Constant!$G$6:$G$106)</f>
        <v>999.84</v>
      </c>
      <c r="J36" s="45">
        <f>LOOKUP(J25,Constant!$E$6:$E$106, Constant!$G$6:$G$106)</f>
        <v>999.84</v>
      </c>
      <c r="K36" s="45">
        <f>LOOKUP(K25,Constant!$E$6:$E$106, Constant!$G$6:$G$106)</f>
        <v>999.84</v>
      </c>
      <c r="L36" s="45">
        <f>LOOKUP(L25,Constant!$E$6:$E$106, Constant!$G$6:$G$106)</f>
        <v>999.84</v>
      </c>
      <c r="M36" s="45">
        <f>LOOKUP(M25,Constant!$E$6:$E$106, Constant!$G$6:$G$106)</f>
        <v>999.84</v>
      </c>
      <c r="N36" s="45">
        <f>LOOKUP(N25,Constant!$E$6:$E$106, Constant!$G$6:$G$106)</f>
        <v>999.84</v>
      </c>
      <c r="O36" s="45">
        <f>LOOKUP(O25,Constant!$E$6:$E$106, Constant!$G$6:$G$106)</f>
        <v>999.84</v>
      </c>
      <c r="P36" s="45">
        <f>LOOKUP(P25,Constant!$E$6:$E$106, Constant!$G$6:$G$106)</f>
        <v>999.84</v>
      </c>
      <c r="Q36" s="56"/>
      <c r="R36" s="34"/>
      <c r="S36" s="34"/>
      <c r="T36" s="34"/>
      <c r="U36" s="34"/>
    </row>
    <row r="37" spans="2:22" ht="27" hidden="1" customHeight="1" x14ac:dyDescent="0.3">
      <c r="B37" s="52"/>
      <c r="C37" s="16"/>
      <c r="D37" s="45" t="s">
        <v>1</v>
      </c>
      <c r="E37" s="20"/>
      <c r="F37" s="20"/>
      <c r="G37" s="46">
        <f>(G33/(1000*3600))*G36</f>
        <v>0</v>
      </c>
      <c r="H37" s="46">
        <f t="shared" ref="H37:P37" si="1">(H33/(1000*3600))*H36</f>
        <v>0</v>
      </c>
      <c r="I37" s="46">
        <f t="shared" si="1"/>
        <v>0</v>
      </c>
      <c r="J37" s="46">
        <f t="shared" si="1"/>
        <v>0</v>
      </c>
      <c r="K37" s="46">
        <f t="shared" si="1"/>
        <v>0</v>
      </c>
      <c r="L37" s="46">
        <f t="shared" si="1"/>
        <v>0</v>
      </c>
      <c r="M37" s="46">
        <f t="shared" si="1"/>
        <v>0</v>
      </c>
      <c r="N37" s="46">
        <f t="shared" si="1"/>
        <v>0</v>
      </c>
      <c r="O37" s="46">
        <f t="shared" si="1"/>
        <v>0</v>
      </c>
      <c r="P37" s="46">
        <f t="shared" si="1"/>
        <v>0</v>
      </c>
      <c r="Q37" s="56"/>
      <c r="R37" s="34"/>
      <c r="S37" s="34"/>
      <c r="T37" s="34"/>
      <c r="U37" s="34"/>
    </row>
    <row r="38" spans="2:22" ht="35.1" hidden="1" customHeight="1" x14ac:dyDescent="0.3">
      <c r="B38" s="52"/>
      <c r="C38" s="16"/>
      <c r="D38" s="45" t="s">
        <v>2</v>
      </c>
      <c r="E38" s="20"/>
      <c r="F38" s="20"/>
      <c r="G38" s="46">
        <f>G37*G35*(ABS(G25-G26))</f>
        <v>0</v>
      </c>
      <c r="H38" s="46">
        <f t="shared" ref="H38:P38" si="2">H37*H35*(ABS(H25-H26))</f>
        <v>0</v>
      </c>
      <c r="I38" s="46">
        <f t="shared" si="2"/>
        <v>0</v>
      </c>
      <c r="J38" s="46">
        <f t="shared" si="2"/>
        <v>0</v>
      </c>
      <c r="K38" s="46">
        <f t="shared" si="2"/>
        <v>0</v>
      </c>
      <c r="L38" s="46">
        <f t="shared" si="2"/>
        <v>0</v>
      </c>
      <c r="M38" s="46">
        <f t="shared" si="2"/>
        <v>0</v>
      </c>
      <c r="N38" s="46">
        <f t="shared" si="2"/>
        <v>0</v>
      </c>
      <c r="O38" s="46">
        <f t="shared" si="2"/>
        <v>0</v>
      </c>
      <c r="P38" s="46">
        <f t="shared" si="2"/>
        <v>0</v>
      </c>
      <c r="Q38" s="56"/>
      <c r="R38" s="34"/>
      <c r="S38" s="34"/>
      <c r="T38" s="34"/>
      <c r="U38" s="34"/>
    </row>
    <row r="39" spans="2:22" ht="35.1" customHeight="1" thickBot="1" x14ac:dyDescent="0.35">
      <c r="B39" s="53"/>
      <c r="C39" s="32"/>
      <c r="D39" s="69"/>
      <c r="E39" s="70"/>
      <c r="F39" s="70"/>
      <c r="G39" s="71"/>
      <c r="H39" s="71"/>
      <c r="I39" s="71"/>
      <c r="J39" s="71"/>
      <c r="K39" s="71"/>
      <c r="L39" s="71"/>
      <c r="M39" s="71"/>
      <c r="N39" s="71"/>
      <c r="O39" s="71"/>
      <c r="P39" s="71"/>
      <c r="Q39" s="72"/>
      <c r="R39" s="34"/>
      <c r="S39" s="34"/>
      <c r="T39" s="34"/>
      <c r="U39" s="34"/>
    </row>
    <row r="40" spans="2:22" ht="35.1" customHeight="1" thickBot="1" x14ac:dyDescent="0.35">
      <c r="C40" s="34"/>
      <c r="D40" s="36"/>
      <c r="E40" s="37"/>
      <c r="F40" s="37"/>
      <c r="G40" s="38"/>
      <c r="H40" s="38"/>
      <c r="I40" s="38"/>
      <c r="J40" s="38"/>
      <c r="K40" s="38"/>
      <c r="L40" s="38"/>
      <c r="M40" s="38"/>
      <c r="N40" s="38"/>
      <c r="O40" s="38"/>
      <c r="P40" s="38"/>
      <c r="Q40" s="35"/>
      <c r="R40" s="34"/>
      <c r="S40" s="34"/>
      <c r="T40" s="34"/>
      <c r="U40" s="34"/>
    </row>
    <row r="41" spans="2:22" ht="24.75" customHeight="1" x14ac:dyDescent="0.3">
      <c r="B41" s="50"/>
      <c r="C41" s="13"/>
      <c r="D41" s="58"/>
      <c r="E41" s="59"/>
      <c r="F41" s="59"/>
      <c r="G41" s="60"/>
      <c r="H41" s="60"/>
      <c r="I41" s="60"/>
      <c r="J41" s="60"/>
      <c r="K41" s="60"/>
      <c r="L41" s="60"/>
      <c r="M41" s="60"/>
      <c r="N41" s="60"/>
      <c r="O41" s="60"/>
      <c r="P41" s="60"/>
      <c r="Q41" s="61"/>
      <c r="R41" s="13"/>
      <c r="S41" s="13"/>
      <c r="T41" s="13"/>
      <c r="U41" s="13"/>
      <c r="V41" s="55"/>
    </row>
    <row r="42" spans="2:22" ht="32.25" customHeight="1" x14ac:dyDescent="0.3">
      <c r="B42" s="52"/>
      <c r="C42" s="165" t="s">
        <v>78</v>
      </c>
      <c r="D42" s="165"/>
      <c r="E42" s="165"/>
      <c r="F42" s="165"/>
      <c r="G42" s="165"/>
      <c r="H42" s="165"/>
      <c r="I42" s="165"/>
      <c r="J42" s="165"/>
      <c r="K42" s="165"/>
      <c r="L42" s="165"/>
      <c r="M42" s="165"/>
      <c r="N42" s="165"/>
      <c r="O42" s="165"/>
      <c r="P42" s="165"/>
      <c r="Q42" s="165"/>
      <c r="R42" s="165"/>
      <c r="S42" s="165"/>
      <c r="T42" s="165"/>
      <c r="U42" s="165"/>
      <c r="V42" s="62"/>
    </row>
    <row r="43" spans="2:22" ht="20.100000000000001" customHeight="1" x14ac:dyDescent="0.3">
      <c r="B43" s="52"/>
      <c r="C43" s="149" t="s">
        <v>76</v>
      </c>
      <c r="D43" s="149"/>
      <c r="E43" s="149"/>
      <c r="F43" s="149"/>
      <c r="G43" s="149"/>
      <c r="H43" s="149"/>
      <c r="I43" s="149"/>
      <c r="J43" s="149"/>
      <c r="K43" s="149"/>
      <c r="L43" s="149"/>
      <c r="M43" s="149"/>
      <c r="N43" s="151"/>
      <c r="O43" s="151"/>
      <c r="P43" s="151"/>
      <c r="Q43" s="151"/>
      <c r="R43" s="151"/>
      <c r="S43" s="151"/>
      <c r="T43" s="151"/>
      <c r="U43" s="151"/>
      <c r="V43" s="62"/>
    </row>
    <row r="44" spans="2:22" ht="20.100000000000001" customHeight="1" x14ac:dyDescent="0.3">
      <c r="B44" s="52"/>
      <c r="C44" s="87" t="s">
        <v>77</v>
      </c>
      <c r="D44" s="87">
        <v>2</v>
      </c>
      <c r="E44" s="87">
        <v>4</v>
      </c>
      <c r="F44" s="87">
        <v>6</v>
      </c>
      <c r="G44" s="91"/>
      <c r="H44" s="92"/>
      <c r="I44" s="92"/>
      <c r="J44" s="93"/>
      <c r="K44" s="87">
        <v>18</v>
      </c>
      <c r="L44" s="87">
        <v>20</v>
      </c>
      <c r="M44" s="87">
        <v>22</v>
      </c>
      <c r="N44" s="151"/>
      <c r="O44" s="151"/>
      <c r="P44" s="151"/>
      <c r="Q44" s="151"/>
      <c r="R44" s="151"/>
      <c r="S44" s="151"/>
      <c r="T44" s="151"/>
      <c r="U44" s="151"/>
      <c r="V44" s="62"/>
    </row>
    <row r="45" spans="2:22" ht="23.1" customHeight="1" x14ac:dyDescent="0.3">
      <c r="B45" s="52"/>
      <c r="C45" s="87">
        <v>2</v>
      </c>
      <c r="D45" s="88"/>
      <c r="E45" s="88"/>
      <c r="F45" s="88"/>
      <c r="G45" s="89">
        <f t="shared" ref="G45:G61" si="3">F45</f>
        <v>0</v>
      </c>
      <c r="H45" s="89">
        <f t="shared" ref="H45:H61" si="4">E45</f>
        <v>0</v>
      </c>
      <c r="I45" s="89">
        <f t="shared" ref="I45:I61" si="5">L45</f>
        <v>0</v>
      </c>
      <c r="J45" s="90">
        <f t="shared" ref="J45:J61" si="6">K45</f>
        <v>0</v>
      </c>
      <c r="K45" s="88"/>
      <c r="L45" s="88"/>
      <c r="M45" s="88"/>
      <c r="N45" s="151"/>
      <c r="O45" s="151"/>
      <c r="P45" s="151"/>
      <c r="Q45" s="151"/>
      <c r="R45" s="151"/>
      <c r="S45" s="151"/>
      <c r="T45" s="151"/>
      <c r="U45" s="151"/>
      <c r="V45" s="62"/>
    </row>
    <row r="46" spans="2:22" ht="30" customHeight="1" x14ac:dyDescent="0.3">
      <c r="B46" s="52"/>
      <c r="C46" s="87">
        <v>4</v>
      </c>
      <c r="D46" s="88"/>
      <c r="E46" s="88"/>
      <c r="F46" s="88"/>
      <c r="G46" s="89">
        <f t="shared" si="3"/>
        <v>0</v>
      </c>
      <c r="H46" s="89">
        <f t="shared" si="4"/>
        <v>0</v>
      </c>
      <c r="I46" s="89">
        <f t="shared" si="5"/>
        <v>0</v>
      </c>
      <c r="J46" s="90">
        <f t="shared" si="6"/>
        <v>0</v>
      </c>
      <c r="K46" s="88"/>
      <c r="L46" s="88"/>
      <c r="M46" s="88"/>
      <c r="N46" s="151"/>
      <c r="O46" s="151"/>
      <c r="P46" s="151"/>
      <c r="Q46" s="151"/>
      <c r="R46" s="151"/>
      <c r="S46" s="151"/>
      <c r="T46" s="151"/>
      <c r="U46" s="151"/>
      <c r="V46" s="62"/>
    </row>
    <row r="47" spans="2:22" ht="30" customHeight="1" x14ac:dyDescent="0.3">
      <c r="B47" s="52"/>
      <c r="C47" s="87">
        <v>6</v>
      </c>
      <c r="D47" s="88"/>
      <c r="E47" s="88"/>
      <c r="F47" s="88"/>
      <c r="G47" s="89">
        <f t="shared" si="3"/>
        <v>0</v>
      </c>
      <c r="H47" s="89">
        <f t="shared" si="4"/>
        <v>0</v>
      </c>
      <c r="I47" s="89">
        <f t="shared" si="5"/>
        <v>0</v>
      </c>
      <c r="J47" s="90">
        <f t="shared" si="6"/>
        <v>0</v>
      </c>
      <c r="K47" s="88"/>
      <c r="L47" s="88"/>
      <c r="M47" s="88"/>
      <c r="N47" s="151"/>
      <c r="O47" s="151"/>
      <c r="P47" s="151"/>
      <c r="Q47" s="151"/>
      <c r="R47" s="151"/>
      <c r="S47" s="151"/>
      <c r="T47" s="151"/>
      <c r="U47" s="151"/>
      <c r="V47" s="62"/>
    </row>
    <row r="48" spans="2:22" ht="30" customHeight="1" x14ac:dyDescent="0.3">
      <c r="B48" s="52"/>
      <c r="C48" s="87">
        <v>8</v>
      </c>
      <c r="D48" s="88"/>
      <c r="E48" s="88"/>
      <c r="F48" s="88"/>
      <c r="G48" s="89">
        <f t="shared" si="3"/>
        <v>0</v>
      </c>
      <c r="H48" s="89">
        <f t="shared" si="4"/>
        <v>0</v>
      </c>
      <c r="I48" s="89">
        <f t="shared" si="5"/>
        <v>0</v>
      </c>
      <c r="J48" s="90">
        <f t="shared" si="6"/>
        <v>0</v>
      </c>
      <c r="K48" s="88"/>
      <c r="L48" s="88"/>
      <c r="M48" s="88"/>
      <c r="N48" s="151"/>
      <c r="O48" s="151"/>
      <c r="P48" s="151"/>
      <c r="Q48" s="151"/>
      <c r="R48" s="151"/>
      <c r="S48" s="151"/>
      <c r="T48" s="151"/>
      <c r="U48" s="151"/>
      <c r="V48" s="62"/>
    </row>
    <row r="49" spans="2:22" ht="30" customHeight="1" x14ac:dyDescent="0.3">
      <c r="B49" s="52"/>
      <c r="C49" s="87">
        <v>10</v>
      </c>
      <c r="D49" s="88"/>
      <c r="E49" s="88"/>
      <c r="F49" s="88"/>
      <c r="G49" s="89">
        <f t="shared" si="3"/>
        <v>0</v>
      </c>
      <c r="H49" s="89">
        <f t="shared" si="4"/>
        <v>0</v>
      </c>
      <c r="I49" s="89">
        <f t="shared" si="5"/>
        <v>0</v>
      </c>
      <c r="J49" s="90">
        <f t="shared" si="6"/>
        <v>0</v>
      </c>
      <c r="K49" s="88"/>
      <c r="L49" s="88"/>
      <c r="M49" s="88"/>
      <c r="N49" s="151"/>
      <c r="O49" s="151"/>
      <c r="P49" s="151"/>
      <c r="Q49" s="151"/>
      <c r="R49" s="151"/>
      <c r="S49" s="151"/>
      <c r="T49" s="151"/>
      <c r="U49" s="151"/>
      <c r="V49" s="62"/>
    </row>
    <row r="50" spans="2:22" ht="30" customHeight="1" x14ac:dyDescent="0.3">
      <c r="B50" s="52"/>
      <c r="C50" s="87">
        <v>12</v>
      </c>
      <c r="D50" s="88"/>
      <c r="E50" s="88"/>
      <c r="F50" s="88"/>
      <c r="G50" s="89">
        <f t="shared" si="3"/>
        <v>0</v>
      </c>
      <c r="H50" s="89">
        <f t="shared" si="4"/>
        <v>0</v>
      </c>
      <c r="I50" s="89">
        <f t="shared" si="5"/>
        <v>0</v>
      </c>
      <c r="J50" s="90">
        <f t="shared" si="6"/>
        <v>0</v>
      </c>
      <c r="K50" s="88"/>
      <c r="L50" s="88"/>
      <c r="M50" s="88"/>
      <c r="N50" s="151"/>
      <c r="O50" s="151"/>
      <c r="P50" s="151"/>
      <c r="Q50" s="151"/>
      <c r="R50" s="151"/>
      <c r="S50" s="151"/>
      <c r="T50" s="151"/>
      <c r="U50" s="151"/>
      <c r="V50" s="62"/>
    </row>
    <row r="51" spans="2:22" ht="30" customHeight="1" x14ac:dyDescent="0.3">
      <c r="B51" s="52"/>
      <c r="C51" s="87">
        <v>14</v>
      </c>
      <c r="D51" s="88"/>
      <c r="E51" s="88"/>
      <c r="F51" s="88"/>
      <c r="G51" s="89">
        <f t="shared" si="3"/>
        <v>0</v>
      </c>
      <c r="H51" s="89">
        <f t="shared" si="4"/>
        <v>0</v>
      </c>
      <c r="I51" s="89">
        <f t="shared" si="5"/>
        <v>0</v>
      </c>
      <c r="J51" s="90">
        <f t="shared" si="6"/>
        <v>0</v>
      </c>
      <c r="K51" s="88"/>
      <c r="L51" s="88"/>
      <c r="M51" s="88"/>
      <c r="N51" s="151"/>
      <c r="O51" s="151"/>
      <c r="P51" s="151"/>
      <c r="Q51" s="151"/>
      <c r="R51" s="151"/>
      <c r="S51" s="151"/>
      <c r="T51" s="151"/>
      <c r="U51" s="151"/>
      <c r="V51" s="62"/>
    </row>
    <row r="52" spans="2:22" ht="30" customHeight="1" x14ac:dyDescent="0.3">
      <c r="B52" s="52"/>
      <c r="C52" s="87">
        <v>16</v>
      </c>
      <c r="D52" s="88"/>
      <c r="E52" s="88"/>
      <c r="F52" s="88"/>
      <c r="G52" s="89">
        <f t="shared" si="3"/>
        <v>0</v>
      </c>
      <c r="H52" s="89">
        <f t="shared" si="4"/>
        <v>0</v>
      </c>
      <c r="I52" s="89">
        <f t="shared" si="5"/>
        <v>0</v>
      </c>
      <c r="J52" s="90">
        <f t="shared" si="6"/>
        <v>0</v>
      </c>
      <c r="K52" s="88"/>
      <c r="L52" s="88"/>
      <c r="M52" s="88"/>
      <c r="N52" s="151"/>
      <c r="O52" s="151"/>
      <c r="P52" s="151"/>
      <c r="Q52" s="151"/>
      <c r="R52" s="151"/>
      <c r="S52" s="151"/>
      <c r="T52" s="151"/>
      <c r="U52" s="151"/>
      <c r="V52" s="62"/>
    </row>
    <row r="53" spans="2:22" ht="30" customHeight="1" x14ac:dyDescent="0.3">
      <c r="B53" s="52"/>
      <c r="C53" s="87">
        <v>18</v>
      </c>
      <c r="D53" s="88"/>
      <c r="E53" s="88"/>
      <c r="F53" s="88"/>
      <c r="G53" s="89">
        <f t="shared" si="3"/>
        <v>0</v>
      </c>
      <c r="H53" s="89">
        <f t="shared" si="4"/>
        <v>0</v>
      </c>
      <c r="I53" s="89">
        <f t="shared" si="5"/>
        <v>0</v>
      </c>
      <c r="J53" s="90">
        <f t="shared" si="6"/>
        <v>0</v>
      </c>
      <c r="K53" s="88"/>
      <c r="L53" s="88"/>
      <c r="M53" s="88"/>
      <c r="N53" s="151"/>
      <c r="O53" s="151"/>
      <c r="P53" s="151"/>
      <c r="Q53" s="151"/>
      <c r="R53" s="151"/>
      <c r="S53" s="151"/>
      <c r="T53" s="151"/>
      <c r="U53" s="151"/>
      <c r="V53" s="62"/>
    </row>
    <row r="54" spans="2:22" ht="30" customHeight="1" x14ac:dyDescent="0.3">
      <c r="B54" s="52"/>
      <c r="C54" s="87">
        <v>20</v>
      </c>
      <c r="D54" s="88"/>
      <c r="E54" s="88"/>
      <c r="F54" s="88"/>
      <c r="G54" s="89">
        <f t="shared" si="3"/>
        <v>0</v>
      </c>
      <c r="H54" s="89">
        <f t="shared" si="4"/>
        <v>0</v>
      </c>
      <c r="I54" s="89">
        <f t="shared" si="5"/>
        <v>0</v>
      </c>
      <c r="J54" s="90">
        <f t="shared" si="6"/>
        <v>0</v>
      </c>
      <c r="K54" s="88"/>
      <c r="L54" s="88"/>
      <c r="M54" s="88"/>
      <c r="N54" s="151"/>
      <c r="O54" s="151"/>
      <c r="P54" s="151"/>
      <c r="Q54" s="151"/>
      <c r="R54" s="151"/>
      <c r="S54" s="151"/>
      <c r="T54" s="151"/>
      <c r="U54" s="151"/>
      <c r="V54" s="62"/>
    </row>
    <row r="55" spans="2:22" ht="30" customHeight="1" x14ac:dyDescent="0.3">
      <c r="B55" s="52"/>
      <c r="C55" s="87">
        <v>22</v>
      </c>
      <c r="D55" s="88"/>
      <c r="E55" s="88"/>
      <c r="F55" s="88"/>
      <c r="G55" s="89">
        <f t="shared" si="3"/>
        <v>0</v>
      </c>
      <c r="H55" s="89">
        <f t="shared" si="4"/>
        <v>0</v>
      </c>
      <c r="I55" s="89">
        <f t="shared" si="5"/>
        <v>0</v>
      </c>
      <c r="J55" s="90">
        <f t="shared" si="6"/>
        <v>0</v>
      </c>
      <c r="K55" s="88"/>
      <c r="L55" s="88"/>
      <c r="M55" s="88"/>
      <c r="N55" s="151"/>
      <c r="O55" s="151"/>
      <c r="P55" s="151"/>
      <c r="Q55" s="151"/>
      <c r="R55" s="151"/>
      <c r="S55" s="151"/>
      <c r="T55" s="151"/>
      <c r="U55" s="151"/>
      <c r="V55" s="62"/>
    </row>
    <row r="56" spans="2:22" ht="30" customHeight="1" x14ac:dyDescent="0.3">
      <c r="B56" s="52"/>
      <c r="C56" s="87">
        <v>24</v>
      </c>
      <c r="D56" s="88"/>
      <c r="E56" s="88"/>
      <c r="F56" s="88"/>
      <c r="G56" s="89">
        <f t="shared" si="3"/>
        <v>0</v>
      </c>
      <c r="H56" s="89">
        <f t="shared" si="4"/>
        <v>0</v>
      </c>
      <c r="I56" s="89">
        <f t="shared" si="5"/>
        <v>0</v>
      </c>
      <c r="J56" s="90">
        <f t="shared" si="6"/>
        <v>0</v>
      </c>
      <c r="K56" s="88"/>
      <c r="L56" s="88"/>
      <c r="M56" s="88"/>
      <c r="N56" s="151"/>
      <c r="O56" s="151"/>
      <c r="P56" s="151"/>
      <c r="Q56" s="151"/>
      <c r="R56" s="151"/>
      <c r="S56" s="151"/>
      <c r="T56" s="151"/>
      <c r="U56" s="151"/>
      <c r="V56" s="62"/>
    </row>
    <row r="57" spans="2:22" ht="30" customHeight="1" x14ac:dyDescent="0.3">
      <c r="B57" s="52"/>
      <c r="C57" s="87">
        <v>26</v>
      </c>
      <c r="D57" s="88"/>
      <c r="E57" s="88"/>
      <c r="F57" s="88"/>
      <c r="G57" s="89">
        <f t="shared" si="3"/>
        <v>0</v>
      </c>
      <c r="H57" s="89">
        <f t="shared" si="4"/>
        <v>0</v>
      </c>
      <c r="I57" s="89">
        <f t="shared" si="5"/>
        <v>0</v>
      </c>
      <c r="J57" s="90">
        <f t="shared" si="6"/>
        <v>0</v>
      </c>
      <c r="K57" s="88"/>
      <c r="L57" s="88"/>
      <c r="M57" s="88"/>
      <c r="N57" s="151"/>
      <c r="O57" s="151"/>
      <c r="P57" s="151"/>
      <c r="Q57" s="151"/>
      <c r="R57" s="151"/>
      <c r="S57" s="151"/>
      <c r="T57" s="151"/>
      <c r="U57" s="151"/>
      <c r="V57" s="62"/>
    </row>
    <row r="58" spans="2:22" ht="30" customHeight="1" x14ac:dyDescent="0.3">
      <c r="B58" s="52"/>
      <c r="C58" s="87">
        <v>28</v>
      </c>
      <c r="D58" s="88"/>
      <c r="E58" s="88"/>
      <c r="F58" s="88"/>
      <c r="G58" s="89">
        <f t="shared" si="3"/>
        <v>0</v>
      </c>
      <c r="H58" s="89">
        <f t="shared" si="4"/>
        <v>0</v>
      </c>
      <c r="I58" s="89">
        <f t="shared" si="5"/>
        <v>0</v>
      </c>
      <c r="J58" s="90">
        <f t="shared" si="6"/>
        <v>0</v>
      </c>
      <c r="K58" s="88"/>
      <c r="L58" s="88"/>
      <c r="M58" s="88"/>
      <c r="N58" s="151"/>
      <c r="O58" s="151"/>
      <c r="P58" s="151"/>
      <c r="Q58" s="151"/>
      <c r="R58" s="151"/>
      <c r="S58" s="151"/>
      <c r="T58" s="151"/>
      <c r="U58" s="151"/>
      <c r="V58" s="62"/>
    </row>
    <row r="59" spans="2:22" ht="30" customHeight="1" x14ac:dyDescent="0.3">
      <c r="B59" s="52"/>
      <c r="C59" s="87">
        <v>30</v>
      </c>
      <c r="D59" s="88"/>
      <c r="E59" s="88"/>
      <c r="F59" s="88"/>
      <c r="G59" s="89">
        <f t="shared" si="3"/>
        <v>0</v>
      </c>
      <c r="H59" s="89">
        <f t="shared" si="4"/>
        <v>0</v>
      </c>
      <c r="I59" s="89">
        <f t="shared" si="5"/>
        <v>0</v>
      </c>
      <c r="J59" s="90">
        <f t="shared" si="6"/>
        <v>0</v>
      </c>
      <c r="K59" s="88"/>
      <c r="L59" s="88"/>
      <c r="M59" s="88"/>
      <c r="N59" s="151"/>
      <c r="O59" s="151"/>
      <c r="P59" s="151"/>
      <c r="Q59" s="151"/>
      <c r="R59" s="151"/>
      <c r="S59" s="151"/>
      <c r="T59" s="151"/>
      <c r="U59" s="151"/>
      <c r="V59" s="62"/>
    </row>
    <row r="60" spans="2:22" ht="30" customHeight="1" x14ac:dyDescent="0.3">
      <c r="B60" s="52"/>
      <c r="C60" s="87">
        <v>32</v>
      </c>
      <c r="D60" s="88"/>
      <c r="E60" s="88"/>
      <c r="F60" s="88"/>
      <c r="G60" s="89">
        <f t="shared" si="3"/>
        <v>0</v>
      </c>
      <c r="H60" s="89">
        <f t="shared" si="4"/>
        <v>0</v>
      </c>
      <c r="I60" s="89">
        <f t="shared" si="5"/>
        <v>0</v>
      </c>
      <c r="J60" s="90">
        <f t="shared" si="6"/>
        <v>0</v>
      </c>
      <c r="K60" s="88"/>
      <c r="L60" s="88"/>
      <c r="M60" s="88"/>
      <c r="N60" s="151"/>
      <c r="O60" s="151"/>
      <c r="P60" s="151"/>
      <c r="Q60" s="151"/>
      <c r="R60" s="151"/>
      <c r="S60" s="151"/>
      <c r="T60" s="151"/>
      <c r="U60" s="151"/>
      <c r="V60" s="62"/>
    </row>
    <row r="61" spans="2:22" ht="30" customHeight="1" x14ac:dyDescent="0.3">
      <c r="B61" s="52"/>
      <c r="C61" s="87">
        <v>34</v>
      </c>
      <c r="D61" s="88"/>
      <c r="E61" s="88"/>
      <c r="F61" s="88"/>
      <c r="G61" s="89">
        <f t="shared" si="3"/>
        <v>0</v>
      </c>
      <c r="H61" s="89">
        <f t="shared" si="4"/>
        <v>0</v>
      </c>
      <c r="I61" s="89">
        <f t="shared" si="5"/>
        <v>0</v>
      </c>
      <c r="J61" s="90">
        <f t="shared" si="6"/>
        <v>0</v>
      </c>
      <c r="K61" s="88"/>
      <c r="L61" s="88"/>
      <c r="M61" s="88"/>
      <c r="N61" s="151"/>
      <c r="O61" s="151"/>
      <c r="P61" s="151"/>
      <c r="Q61" s="151"/>
      <c r="R61" s="151"/>
      <c r="S61" s="151"/>
      <c r="T61" s="151"/>
      <c r="U61" s="151"/>
      <c r="V61" s="62"/>
    </row>
    <row r="62" spans="2:22" ht="20.100000000000001" customHeight="1" thickBot="1" x14ac:dyDescent="0.35">
      <c r="B62" s="52"/>
      <c r="C62" s="149" t="s">
        <v>79</v>
      </c>
      <c r="D62" s="149"/>
      <c r="E62" s="149"/>
      <c r="F62" s="149"/>
      <c r="G62" s="149"/>
      <c r="H62" s="149"/>
      <c r="I62" s="149"/>
      <c r="J62" s="149"/>
      <c r="K62" s="149"/>
      <c r="L62" s="149"/>
      <c r="M62" s="149"/>
      <c r="N62" s="152" t="s">
        <v>81</v>
      </c>
      <c r="O62" s="152"/>
      <c r="P62" s="152"/>
      <c r="Q62" s="152"/>
      <c r="R62" s="152"/>
      <c r="S62" s="152"/>
      <c r="T62" s="152"/>
      <c r="U62" s="152"/>
      <c r="V62" s="62"/>
    </row>
    <row r="63" spans="2:22" ht="18.75" customHeight="1" thickBot="1" x14ac:dyDescent="0.35">
      <c r="B63" s="52"/>
      <c r="C63" s="150" t="s">
        <v>80</v>
      </c>
      <c r="D63" s="150"/>
      <c r="E63" s="150"/>
      <c r="F63" s="150"/>
      <c r="G63" s="150"/>
      <c r="H63" s="150"/>
      <c r="I63" s="150"/>
      <c r="J63" s="150"/>
      <c r="K63" s="150"/>
      <c r="L63" s="103">
        <f>AVERAGEA(D45:M61)</f>
        <v>0</v>
      </c>
      <c r="M63" s="40"/>
      <c r="N63" s="152"/>
      <c r="O63" s="152"/>
      <c r="P63" s="152"/>
      <c r="Q63" s="152"/>
      <c r="R63" s="152"/>
      <c r="S63" s="152"/>
      <c r="T63" s="152"/>
      <c r="U63" s="152"/>
      <c r="V63" s="62"/>
    </row>
    <row r="64" spans="2:22" ht="25.5" customHeight="1" thickBot="1" x14ac:dyDescent="0.35">
      <c r="B64" s="53"/>
      <c r="C64" s="63"/>
      <c r="D64" s="63"/>
      <c r="E64" s="63"/>
      <c r="F64" s="63"/>
      <c r="G64" s="63"/>
      <c r="H64" s="63"/>
      <c r="I64" s="63"/>
      <c r="J64" s="63"/>
      <c r="K64" s="63"/>
      <c r="L64" s="64"/>
      <c r="M64" s="65"/>
      <c r="N64" s="66"/>
      <c r="O64" s="66"/>
      <c r="P64" s="66"/>
      <c r="Q64" s="66"/>
      <c r="R64" s="66"/>
      <c r="S64" s="66"/>
      <c r="T64" s="66"/>
      <c r="U64" s="66"/>
      <c r="V64" s="67"/>
    </row>
    <row r="65" spans="2:21" ht="18.75" customHeight="1" thickBot="1" x14ac:dyDescent="0.35"/>
    <row r="66" spans="2:21" ht="18" customHeight="1" x14ac:dyDescent="0.3">
      <c r="B66" s="50"/>
      <c r="C66" s="54"/>
      <c r="D66" s="54"/>
      <c r="E66" s="54"/>
      <c r="F66" s="54"/>
      <c r="G66" s="54"/>
      <c r="H66" s="54"/>
      <c r="I66" s="54"/>
      <c r="J66" s="54"/>
      <c r="K66" s="54"/>
      <c r="L66" s="54"/>
      <c r="M66" s="54"/>
      <c r="N66" s="54"/>
      <c r="O66" s="54"/>
      <c r="P66" s="54"/>
      <c r="Q66" s="55"/>
    </row>
    <row r="67" spans="2:21" ht="27" customHeight="1" x14ac:dyDescent="0.3">
      <c r="B67" s="52"/>
      <c r="C67" s="163" t="s">
        <v>82</v>
      </c>
      <c r="D67" s="163"/>
      <c r="E67" s="163"/>
      <c r="F67" s="163"/>
      <c r="G67" s="163"/>
      <c r="H67" s="163"/>
      <c r="I67" s="163"/>
      <c r="J67" s="163"/>
      <c r="K67" s="163"/>
      <c r="L67" s="163"/>
      <c r="M67" s="163"/>
      <c r="N67" s="163"/>
      <c r="O67" s="163"/>
      <c r="P67" s="163"/>
      <c r="Q67" s="56"/>
      <c r="R67" s="34"/>
      <c r="S67" s="34"/>
      <c r="T67" s="34"/>
      <c r="U67" s="34"/>
    </row>
    <row r="68" spans="2:21" ht="15.75" customHeight="1" x14ac:dyDescent="0.3">
      <c r="B68" s="52"/>
      <c r="C68" s="139" t="s">
        <v>83</v>
      </c>
      <c r="D68" s="139"/>
      <c r="E68" s="139"/>
      <c r="F68" s="139"/>
      <c r="G68" s="139"/>
      <c r="H68" s="139"/>
      <c r="I68" s="139"/>
      <c r="J68" s="139"/>
      <c r="K68" s="139"/>
      <c r="L68" s="139"/>
      <c r="M68" s="139"/>
      <c r="N68" s="139"/>
      <c r="O68" s="139"/>
      <c r="P68" s="139"/>
      <c r="Q68" s="56"/>
      <c r="R68" s="34"/>
      <c r="S68" s="34"/>
      <c r="T68" s="34"/>
      <c r="U68" s="34"/>
    </row>
    <row r="69" spans="2:21" x14ac:dyDescent="0.3">
      <c r="B69" s="52"/>
      <c r="C69" s="139"/>
      <c r="D69" s="139"/>
      <c r="E69" s="139"/>
      <c r="F69" s="139"/>
      <c r="G69" s="139"/>
      <c r="H69" s="139"/>
      <c r="I69" s="139"/>
      <c r="J69" s="139"/>
      <c r="K69" s="139"/>
      <c r="L69" s="139"/>
      <c r="M69" s="139"/>
      <c r="N69" s="139"/>
      <c r="O69" s="139"/>
      <c r="P69" s="139"/>
      <c r="Q69" s="56"/>
      <c r="R69" s="34"/>
      <c r="S69" s="34"/>
      <c r="T69" s="34"/>
      <c r="U69" s="34"/>
    </row>
    <row r="70" spans="2:21" ht="23.25" customHeight="1" x14ac:dyDescent="0.3">
      <c r="B70" s="52"/>
      <c r="C70" s="139"/>
      <c r="D70" s="139"/>
      <c r="E70" s="139"/>
      <c r="F70" s="139"/>
      <c r="G70" s="139"/>
      <c r="H70" s="139"/>
      <c r="I70" s="139"/>
      <c r="J70" s="139"/>
      <c r="K70" s="139"/>
      <c r="L70" s="139"/>
      <c r="M70" s="139"/>
      <c r="N70" s="139"/>
      <c r="O70" s="139"/>
      <c r="P70" s="139"/>
      <c r="Q70" s="56"/>
      <c r="R70" s="34"/>
      <c r="S70" s="34"/>
      <c r="T70" s="34"/>
      <c r="U70" s="34"/>
    </row>
    <row r="71" spans="2:21" ht="15.6" x14ac:dyDescent="0.3">
      <c r="B71" s="52"/>
      <c r="C71" s="167" t="s">
        <v>67</v>
      </c>
      <c r="D71" s="167"/>
      <c r="E71" s="167"/>
      <c r="F71" s="168" t="s">
        <v>68</v>
      </c>
      <c r="G71" s="167" t="s">
        <v>75</v>
      </c>
      <c r="H71" s="167"/>
      <c r="I71" s="167"/>
      <c r="J71" s="167"/>
      <c r="K71" s="167"/>
      <c r="L71" s="167"/>
      <c r="M71" s="167"/>
      <c r="N71" s="167"/>
      <c r="O71" s="167"/>
      <c r="P71" s="167"/>
      <c r="Q71" s="56"/>
      <c r="R71" s="34"/>
      <c r="S71" s="34"/>
      <c r="T71" s="34"/>
      <c r="U71" s="34"/>
    </row>
    <row r="72" spans="2:21" ht="15.6" x14ac:dyDescent="0.3">
      <c r="B72" s="52"/>
      <c r="C72" s="167"/>
      <c r="D72" s="167"/>
      <c r="E72" s="167"/>
      <c r="F72" s="168"/>
      <c r="G72" s="39">
        <v>0</v>
      </c>
      <c r="H72" s="39">
        <f>G72+5</f>
        <v>5</v>
      </c>
      <c r="I72" s="39">
        <f t="shared" ref="I72:M72" si="7">H72+5</f>
        <v>10</v>
      </c>
      <c r="J72" s="39">
        <f t="shared" si="7"/>
        <v>15</v>
      </c>
      <c r="K72" s="39">
        <f t="shared" si="7"/>
        <v>20</v>
      </c>
      <c r="L72" s="39">
        <f t="shared" si="7"/>
        <v>25</v>
      </c>
      <c r="M72" s="39">
        <f t="shared" si="7"/>
        <v>30</v>
      </c>
      <c r="N72" s="39">
        <v>40</v>
      </c>
      <c r="O72" s="39">
        <v>50</v>
      </c>
      <c r="P72" s="39">
        <v>60</v>
      </c>
      <c r="Q72" s="56"/>
      <c r="R72" s="43"/>
      <c r="S72" s="34"/>
      <c r="T72" s="34"/>
      <c r="U72" s="34"/>
    </row>
    <row r="73" spans="2:21" ht="19.8" x14ac:dyDescent="0.3">
      <c r="B73" s="52"/>
      <c r="C73" s="164" t="s">
        <v>52</v>
      </c>
      <c r="D73" s="164"/>
      <c r="E73" s="164"/>
      <c r="F73" s="48" t="s">
        <v>22</v>
      </c>
      <c r="G73" s="41">
        <f>ABS(G27-G30)</f>
        <v>0</v>
      </c>
      <c r="H73" s="41">
        <f t="shared" ref="H73:P73" si="8">ABS(H27-H30)</f>
        <v>0</v>
      </c>
      <c r="I73" s="41">
        <f t="shared" si="8"/>
        <v>0</v>
      </c>
      <c r="J73" s="41">
        <f t="shared" si="8"/>
        <v>0</v>
      </c>
      <c r="K73" s="41">
        <f t="shared" si="8"/>
        <v>0</v>
      </c>
      <c r="L73" s="41">
        <f t="shared" si="8"/>
        <v>0</v>
      </c>
      <c r="M73" s="41">
        <f t="shared" si="8"/>
        <v>0</v>
      </c>
      <c r="N73" s="41">
        <f t="shared" si="8"/>
        <v>0</v>
      </c>
      <c r="O73" s="41">
        <f t="shared" si="8"/>
        <v>0</v>
      </c>
      <c r="P73" s="41">
        <f t="shared" si="8"/>
        <v>0</v>
      </c>
      <c r="Q73" s="17"/>
      <c r="R73" s="34"/>
      <c r="S73" s="34"/>
      <c r="T73" s="34"/>
      <c r="U73" s="34"/>
    </row>
    <row r="74" spans="2:21" ht="20.399999999999999" thickBot="1" x14ac:dyDescent="0.35">
      <c r="B74" s="52"/>
      <c r="C74" s="164" t="s">
        <v>53</v>
      </c>
      <c r="D74" s="164"/>
      <c r="E74" s="164"/>
      <c r="F74" s="48" t="s">
        <v>22</v>
      </c>
      <c r="G74" s="94">
        <f>ABS(G32-G31)</f>
        <v>0</v>
      </c>
      <c r="H74" s="94">
        <f t="shared" ref="H74:P74" si="9">ABS(H32-H31)</f>
        <v>0</v>
      </c>
      <c r="I74" s="94">
        <f t="shared" si="9"/>
        <v>0</v>
      </c>
      <c r="J74" s="94">
        <f t="shared" si="9"/>
        <v>0</v>
      </c>
      <c r="K74" s="94">
        <f t="shared" si="9"/>
        <v>0</v>
      </c>
      <c r="L74" s="94">
        <f t="shared" si="9"/>
        <v>0</v>
      </c>
      <c r="M74" s="94">
        <f t="shared" si="9"/>
        <v>0</v>
      </c>
      <c r="N74" s="94">
        <f t="shared" si="9"/>
        <v>0</v>
      </c>
      <c r="O74" s="94">
        <f t="shared" si="9"/>
        <v>0</v>
      </c>
      <c r="P74" s="94">
        <f t="shared" si="9"/>
        <v>0</v>
      </c>
      <c r="Q74" s="17"/>
      <c r="R74" s="34"/>
      <c r="S74" s="34"/>
      <c r="T74" s="34"/>
      <c r="U74" s="34"/>
    </row>
    <row r="75" spans="2:21" ht="21.6" thickBot="1" x14ac:dyDescent="0.35">
      <c r="B75" s="52"/>
      <c r="C75" s="101" t="s">
        <v>54</v>
      </c>
      <c r="D75" s="166" t="s">
        <v>84</v>
      </c>
      <c r="E75" s="166"/>
      <c r="F75" s="102" t="s">
        <v>20</v>
      </c>
      <c r="G75" s="98" t="e">
        <f t="shared" ref="G75:P75" si="10">G38*1000*100/($G$11*$L$63)</f>
        <v>#DIV/0!</v>
      </c>
      <c r="H75" s="99" t="e">
        <f t="shared" si="10"/>
        <v>#DIV/0!</v>
      </c>
      <c r="I75" s="99" t="e">
        <f t="shared" si="10"/>
        <v>#DIV/0!</v>
      </c>
      <c r="J75" s="99" t="e">
        <f t="shared" si="10"/>
        <v>#DIV/0!</v>
      </c>
      <c r="K75" s="99" t="e">
        <f t="shared" si="10"/>
        <v>#DIV/0!</v>
      </c>
      <c r="L75" s="99" t="e">
        <f t="shared" si="10"/>
        <v>#DIV/0!</v>
      </c>
      <c r="M75" s="99" t="e">
        <f t="shared" si="10"/>
        <v>#DIV/0!</v>
      </c>
      <c r="N75" s="99" t="e">
        <f t="shared" si="10"/>
        <v>#DIV/0!</v>
      </c>
      <c r="O75" s="99" t="e">
        <f t="shared" si="10"/>
        <v>#DIV/0!</v>
      </c>
      <c r="P75" s="100" t="e">
        <f t="shared" si="10"/>
        <v>#DIV/0!</v>
      </c>
      <c r="Q75" s="56"/>
      <c r="R75" s="34"/>
      <c r="S75" s="34"/>
      <c r="T75" s="34"/>
      <c r="U75" s="34"/>
    </row>
    <row r="76" spans="2:21" ht="18" thickBot="1" x14ac:dyDescent="0.35">
      <c r="B76" s="52"/>
      <c r="C76" s="101" t="s">
        <v>12</v>
      </c>
      <c r="D76" s="166" t="s">
        <v>85</v>
      </c>
      <c r="E76" s="166"/>
      <c r="F76" s="102" t="s">
        <v>20</v>
      </c>
      <c r="G76" s="95" t="e">
        <f t="shared" ref="G76:P76" si="11">($G$13-$G$14*(G27-G30)/$L$63-$G$15*(G27-G30)^2/$L$63)*100</f>
        <v>#DIV/0!</v>
      </c>
      <c r="H76" s="96" t="e">
        <f t="shared" si="11"/>
        <v>#DIV/0!</v>
      </c>
      <c r="I76" s="96" t="e">
        <f t="shared" si="11"/>
        <v>#DIV/0!</v>
      </c>
      <c r="J76" s="96" t="e">
        <f t="shared" si="11"/>
        <v>#DIV/0!</v>
      </c>
      <c r="K76" s="96" t="e">
        <f t="shared" si="11"/>
        <v>#DIV/0!</v>
      </c>
      <c r="L76" s="96" t="e">
        <f t="shared" si="11"/>
        <v>#DIV/0!</v>
      </c>
      <c r="M76" s="96" t="e">
        <f t="shared" si="11"/>
        <v>#DIV/0!</v>
      </c>
      <c r="N76" s="96" t="e">
        <f t="shared" si="11"/>
        <v>#DIV/0!</v>
      </c>
      <c r="O76" s="96" t="e">
        <f t="shared" si="11"/>
        <v>#DIV/0!</v>
      </c>
      <c r="P76" s="97" t="e">
        <f t="shared" si="11"/>
        <v>#DIV/0!</v>
      </c>
      <c r="Q76" s="56"/>
      <c r="R76" s="34"/>
      <c r="S76" s="34"/>
      <c r="T76" s="34"/>
      <c r="U76" s="34"/>
    </row>
    <row r="77" spans="2:21" x14ac:dyDescent="0.3">
      <c r="B77" s="52"/>
      <c r="C77" s="151"/>
      <c r="D77" s="151"/>
      <c r="E77" s="151"/>
      <c r="F77" s="151"/>
      <c r="G77" s="151"/>
      <c r="H77" s="151"/>
      <c r="I77" s="151"/>
      <c r="J77" s="151"/>
      <c r="K77" s="151"/>
      <c r="L77" s="151"/>
      <c r="M77" s="151"/>
      <c r="N77" s="151"/>
      <c r="O77" s="151"/>
      <c r="P77" s="151"/>
      <c r="Q77" s="17"/>
      <c r="R77" s="34"/>
      <c r="S77" s="34"/>
      <c r="T77" s="34"/>
      <c r="U77" s="34"/>
    </row>
    <row r="78" spans="2:21" x14ac:dyDescent="0.3">
      <c r="B78" s="52"/>
      <c r="C78" s="151"/>
      <c r="D78" s="151"/>
      <c r="E78" s="151"/>
      <c r="F78" s="151"/>
      <c r="G78" s="151"/>
      <c r="H78" s="151"/>
      <c r="I78" s="151"/>
      <c r="J78" s="151"/>
      <c r="K78" s="151"/>
      <c r="L78" s="151"/>
      <c r="M78" s="151"/>
      <c r="N78" s="151"/>
      <c r="O78" s="151"/>
      <c r="P78" s="151"/>
      <c r="Q78" s="17"/>
      <c r="R78" s="34"/>
      <c r="S78" s="34"/>
      <c r="T78" s="34"/>
      <c r="U78" s="34"/>
    </row>
    <row r="79" spans="2:21" x14ac:dyDescent="0.3">
      <c r="B79" s="52"/>
      <c r="C79" s="151"/>
      <c r="D79" s="151"/>
      <c r="E79" s="151"/>
      <c r="F79" s="151"/>
      <c r="G79" s="151"/>
      <c r="H79" s="151"/>
      <c r="I79" s="151"/>
      <c r="J79" s="151"/>
      <c r="K79" s="151"/>
      <c r="L79" s="151"/>
      <c r="M79" s="151"/>
      <c r="N79" s="151"/>
      <c r="O79" s="151"/>
      <c r="P79" s="151"/>
      <c r="Q79" s="17"/>
      <c r="R79" s="34"/>
      <c r="S79" s="34"/>
      <c r="T79" s="34"/>
      <c r="U79" s="34"/>
    </row>
    <row r="80" spans="2:21" x14ac:dyDescent="0.3">
      <c r="B80" s="52"/>
      <c r="C80" s="151"/>
      <c r="D80" s="151"/>
      <c r="E80" s="151"/>
      <c r="F80" s="151"/>
      <c r="G80" s="151"/>
      <c r="H80" s="151"/>
      <c r="I80" s="151"/>
      <c r="J80" s="151"/>
      <c r="K80" s="151"/>
      <c r="L80" s="151"/>
      <c r="M80" s="151"/>
      <c r="N80" s="151"/>
      <c r="O80" s="151"/>
      <c r="P80" s="151"/>
      <c r="Q80" s="17"/>
      <c r="R80" s="34"/>
      <c r="S80" s="34"/>
      <c r="T80" s="34"/>
      <c r="U80" s="34"/>
    </row>
    <row r="81" spans="2:21" x14ac:dyDescent="0.3">
      <c r="B81" s="52"/>
      <c r="C81" s="151"/>
      <c r="D81" s="151"/>
      <c r="E81" s="151"/>
      <c r="F81" s="151"/>
      <c r="G81" s="151"/>
      <c r="H81" s="151"/>
      <c r="I81" s="151"/>
      <c r="J81" s="151"/>
      <c r="K81" s="151"/>
      <c r="L81" s="151"/>
      <c r="M81" s="151"/>
      <c r="N81" s="151"/>
      <c r="O81" s="151"/>
      <c r="P81" s="151"/>
      <c r="Q81" s="17"/>
      <c r="R81" s="34"/>
      <c r="S81" s="34"/>
      <c r="T81" s="34"/>
      <c r="U81" s="34"/>
    </row>
    <row r="82" spans="2:21" x14ac:dyDescent="0.3">
      <c r="B82" s="52"/>
      <c r="C82" s="151"/>
      <c r="D82" s="151"/>
      <c r="E82" s="151"/>
      <c r="F82" s="151"/>
      <c r="G82" s="151"/>
      <c r="H82" s="151"/>
      <c r="I82" s="151"/>
      <c r="J82" s="151"/>
      <c r="K82" s="151"/>
      <c r="L82" s="151"/>
      <c r="M82" s="151"/>
      <c r="N82" s="151"/>
      <c r="O82" s="151"/>
      <c r="P82" s="151"/>
      <c r="Q82" s="17"/>
      <c r="R82" s="34"/>
      <c r="S82" s="34"/>
      <c r="T82" s="34"/>
      <c r="U82" s="34"/>
    </row>
    <row r="83" spans="2:21" x14ac:dyDescent="0.3">
      <c r="B83" s="52"/>
      <c r="C83" s="151"/>
      <c r="D83" s="151"/>
      <c r="E83" s="151"/>
      <c r="F83" s="151"/>
      <c r="G83" s="151"/>
      <c r="H83" s="151"/>
      <c r="I83" s="151"/>
      <c r="J83" s="151"/>
      <c r="K83" s="151"/>
      <c r="L83" s="151"/>
      <c r="M83" s="151"/>
      <c r="N83" s="151"/>
      <c r="O83" s="151"/>
      <c r="P83" s="151"/>
      <c r="Q83" s="17"/>
      <c r="R83" s="34"/>
      <c r="S83" s="34"/>
      <c r="T83" s="34"/>
      <c r="U83" s="34"/>
    </row>
    <row r="84" spans="2:21" x14ac:dyDescent="0.3">
      <c r="B84" s="52"/>
      <c r="C84" s="151"/>
      <c r="D84" s="151"/>
      <c r="E84" s="151"/>
      <c r="F84" s="151"/>
      <c r="G84" s="151"/>
      <c r="H84" s="151"/>
      <c r="I84" s="151"/>
      <c r="J84" s="151"/>
      <c r="K84" s="151"/>
      <c r="L84" s="151"/>
      <c r="M84" s="151"/>
      <c r="N84" s="151"/>
      <c r="O84" s="151"/>
      <c r="P84" s="151"/>
      <c r="Q84" s="17"/>
      <c r="R84" s="34"/>
      <c r="S84" s="34"/>
      <c r="T84" s="34"/>
      <c r="U84" s="34"/>
    </row>
    <row r="85" spans="2:21" x14ac:dyDescent="0.3">
      <c r="B85" s="52"/>
      <c r="C85" s="151"/>
      <c r="D85" s="151"/>
      <c r="E85" s="151"/>
      <c r="F85" s="151"/>
      <c r="G85" s="151"/>
      <c r="H85" s="151"/>
      <c r="I85" s="151"/>
      <c r="J85" s="151"/>
      <c r="K85" s="151"/>
      <c r="L85" s="151"/>
      <c r="M85" s="151"/>
      <c r="N85" s="151"/>
      <c r="O85" s="151"/>
      <c r="P85" s="151"/>
      <c r="Q85" s="17"/>
      <c r="R85" s="34"/>
      <c r="S85" s="34"/>
      <c r="T85" s="34"/>
      <c r="U85" s="34"/>
    </row>
    <row r="86" spans="2:21" x14ac:dyDescent="0.3">
      <c r="B86" s="52"/>
      <c r="C86" s="151"/>
      <c r="D86" s="151"/>
      <c r="E86" s="151"/>
      <c r="F86" s="151"/>
      <c r="G86" s="151"/>
      <c r="H86" s="151"/>
      <c r="I86" s="151"/>
      <c r="J86" s="151"/>
      <c r="K86" s="151"/>
      <c r="L86" s="151"/>
      <c r="M86" s="151"/>
      <c r="N86" s="151"/>
      <c r="O86" s="151"/>
      <c r="P86" s="151"/>
      <c r="Q86" s="17"/>
      <c r="R86" s="34"/>
      <c r="S86" s="34"/>
      <c r="T86" s="34"/>
      <c r="U86" s="34"/>
    </row>
    <row r="87" spans="2:21" x14ac:dyDescent="0.3">
      <c r="B87" s="52"/>
      <c r="C87" s="151"/>
      <c r="D87" s="151"/>
      <c r="E87" s="151"/>
      <c r="F87" s="151"/>
      <c r="G87" s="151"/>
      <c r="H87" s="151"/>
      <c r="I87" s="151"/>
      <c r="J87" s="151"/>
      <c r="K87" s="151"/>
      <c r="L87" s="151"/>
      <c r="M87" s="151"/>
      <c r="N87" s="151"/>
      <c r="O87" s="151"/>
      <c r="P87" s="151"/>
      <c r="Q87" s="17"/>
      <c r="R87" s="34"/>
      <c r="S87" s="34"/>
      <c r="T87" s="34"/>
      <c r="U87" s="34"/>
    </row>
    <row r="88" spans="2:21" x14ac:dyDescent="0.3">
      <c r="B88" s="52"/>
      <c r="C88" s="151"/>
      <c r="D88" s="151"/>
      <c r="E88" s="151"/>
      <c r="F88" s="151"/>
      <c r="G88" s="151"/>
      <c r="H88" s="151"/>
      <c r="I88" s="151"/>
      <c r="J88" s="151"/>
      <c r="K88" s="151"/>
      <c r="L88" s="151"/>
      <c r="M88" s="151"/>
      <c r="N88" s="151"/>
      <c r="O88" s="151"/>
      <c r="P88" s="151"/>
      <c r="Q88" s="17"/>
      <c r="R88" s="34"/>
      <c r="S88" s="34"/>
      <c r="T88" s="34"/>
      <c r="U88" s="34"/>
    </row>
    <row r="89" spans="2:21" x14ac:dyDescent="0.3">
      <c r="B89" s="52"/>
      <c r="C89" s="151"/>
      <c r="D89" s="151"/>
      <c r="E89" s="151"/>
      <c r="F89" s="151"/>
      <c r="G89" s="151"/>
      <c r="H89" s="151"/>
      <c r="I89" s="151"/>
      <c r="J89" s="151"/>
      <c r="K89" s="151"/>
      <c r="L89" s="151"/>
      <c r="M89" s="151"/>
      <c r="N89" s="151"/>
      <c r="O89" s="151"/>
      <c r="P89" s="151"/>
      <c r="Q89" s="17"/>
      <c r="R89" s="34"/>
      <c r="S89" s="34"/>
      <c r="T89" s="34"/>
      <c r="U89" s="34"/>
    </row>
    <row r="90" spans="2:21" x14ac:dyDescent="0.3">
      <c r="B90" s="52"/>
      <c r="C90" s="151"/>
      <c r="D90" s="151"/>
      <c r="E90" s="151"/>
      <c r="F90" s="151"/>
      <c r="G90" s="151"/>
      <c r="H90" s="151"/>
      <c r="I90" s="151"/>
      <c r="J90" s="151"/>
      <c r="K90" s="151"/>
      <c r="L90" s="151"/>
      <c r="M90" s="151"/>
      <c r="N90" s="151"/>
      <c r="O90" s="151"/>
      <c r="P90" s="151"/>
      <c r="Q90" s="17"/>
      <c r="R90" s="34"/>
      <c r="S90" s="34"/>
      <c r="T90" s="34"/>
      <c r="U90" s="34"/>
    </row>
    <row r="91" spans="2:21" x14ac:dyDescent="0.3">
      <c r="B91" s="52"/>
      <c r="C91" s="151"/>
      <c r="D91" s="151"/>
      <c r="E91" s="151"/>
      <c r="F91" s="151"/>
      <c r="G91" s="151"/>
      <c r="H91" s="151"/>
      <c r="I91" s="151"/>
      <c r="J91" s="151"/>
      <c r="K91" s="151"/>
      <c r="L91" s="151"/>
      <c r="M91" s="151"/>
      <c r="N91" s="151"/>
      <c r="O91" s="151"/>
      <c r="P91" s="151"/>
      <c r="Q91" s="17"/>
      <c r="R91" s="34"/>
      <c r="S91" s="34"/>
      <c r="T91" s="34"/>
      <c r="U91" s="34"/>
    </row>
    <row r="92" spans="2:21" x14ac:dyDescent="0.3">
      <c r="B92" s="52"/>
      <c r="C92" s="151"/>
      <c r="D92" s="151"/>
      <c r="E92" s="151"/>
      <c r="F92" s="151"/>
      <c r="G92" s="151"/>
      <c r="H92" s="151"/>
      <c r="I92" s="151"/>
      <c r="J92" s="151"/>
      <c r="K92" s="151"/>
      <c r="L92" s="151"/>
      <c r="M92" s="151"/>
      <c r="N92" s="151"/>
      <c r="O92" s="151"/>
      <c r="P92" s="151"/>
      <c r="Q92" s="17"/>
      <c r="R92" s="34"/>
      <c r="S92" s="34"/>
      <c r="T92" s="34"/>
      <c r="U92" s="34"/>
    </row>
    <row r="93" spans="2:21" x14ac:dyDescent="0.3">
      <c r="B93" s="52"/>
      <c r="C93" s="151"/>
      <c r="D93" s="151"/>
      <c r="E93" s="151"/>
      <c r="F93" s="151"/>
      <c r="G93" s="151"/>
      <c r="H93" s="151"/>
      <c r="I93" s="151"/>
      <c r="J93" s="151"/>
      <c r="K93" s="151"/>
      <c r="L93" s="151"/>
      <c r="M93" s="151"/>
      <c r="N93" s="151"/>
      <c r="O93" s="151"/>
      <c r="P93" s="151"/>
      <c r="Q93" s="17"/>
      <c r="R93" s="34"/>
      <c r="S93" s="34"/>
      <c r="T93" s="34"/>
      <c r="U93" s="34"/>
    </row>
    <row r="94" spans="2:21" x14ac:dyDescent="0.3">
      <c r="B94" s="52"/>
      <c r="C94" s="151"/>
      <c r="D94" s="151"/>
      <c r="E94" s="151"/>
      <c r="F94" s="151"/>
      <c r="G94" s="151"/>
      <c r="H94" s="151"/>
      <c r="I94" s="151"/>
      <c r="J94" s="151"/>
      <c r="K94" s="151"/>
      <c r="L94" s="151"/>
      <c r="M94" s="151"/>
      <c r="N94" s="151"/>
      <c r="O94" s="151"/>
      <c r="P94" s="151"/>
      <c r="Q94" s="17"/>
      <c r="R94" s="34"/>
      <c r="S94" s="34"/>
      <c r="T94" s="34"/>
      <c r="U94" s="34"/>
    </row>
    <row r="95" spans="2:21" x14ac:dyDescent="0.3">
      <c r="B95" s="52"/>
      <c r="C95" s="151"/>
      <c r="D95" s="151"/>
      <c r="E95" s="151"/>
      <c r="F95" s="151"/>
      <c r="G95" s="151"/>
      <c r="H95" s="151"/>
      <c r="I95" s="151"/>
      <c r="J95" s="151"/>
      <c r="K95" s="151"/>
      <c r="L95" s="151"/>
      <c r="M95" s="151"/>
      <c r="N95" s="151"/>
      <c r="O95" s="151"/>
      <c r="P95" s="151"/>
      <c r="Q95" s="17"/>
      <c r="R95" s="34"/>
      <c r="S95" s="34"/>
      <c r="T95" s="34"/>
      <c r="U95" s="34"/>
    </row>
    <row r="96" spans="2:21" x14ac:dyDescent="0.3">
      <c r="B96" s="52"/>
      <c r="C96" s="151"/>
      <c r="D96" s="151"/>
      <c r="E96" s="151"/>
      <c r="F96" s="151"/>
      <c r="G96" s="151"/>
      <c r="H96" s="151"/>
      <c r="I96" s="151"/>
      <c r="J96" s="151"/>
      <c r="K96" s="151"/>
      <c r="L96" s="151"/>
      <c r="M96" s="151"/>
      <c r="N96" s="151"/>
      <c r="O96" s="151"/>
      <c r="P96" s="151"/>
      <c r="Q96" s="17"/>
      <c r="R96" s="34"/>
      <c r="S96" s="34"/>
      <c r="T96" s="34"/>
      <c r="U96" s="34"/>
    </row>
    <row r="97" spans="2:21" ht="15" thickBot="1" x14ac:dyDescent="0.35">
      <c r="B97" s="53"/>
      <c r="C97" s="57"/>
      <c r="D97" s="57"/>
      <c r="E97" s="57"/>
      <c r="F97" s="57"/>
      <c r="G97" s="57"/>
      <c r="H97" s="57"/>
      <c r="I97" s="57"/>
      <c r="J97" s="57"/>
      <c r="K97" s="57"/>
      <c r="L97" s="57"/>
      <c r="M97" s="57"/>
      <c r="N97" s="57"/>
      <c r="O97" s="57"/>
      <c r="P97" s="57"/>
      <c r="Q97" s="33"/>
      <c r="R97" s="34"/>
      <c r="S97" s="34"/>
      <c r="T97" s="34"/>
      <c r="U97" s="34"/>
    </row>
    <row r="98" spans="2:21" ht="15" thickBot="1" x14ac:dyDescent="0.35">
      <c r="C98" s="42"/>
      <c r="D98" s="42"/>
      <c r="E98" s="42"/>
      <c r="F98" s="42"/>
      <c r="G98" s="42"/>
      <c r="H98" s="42"/>
      <c r="I98" s="42"/>
      <c r="J98" s="42"/>
      <c r="K98" s="42"/>
      <c r="L98" s="42"/>
      <c r="M98" s="42"/>
      <c r="N98" s="42"/>
      <c r="O98" s="42"/>
      <c r="P98" s="42"/>
      <c r="Q98" s="34"/>
      <c r="R98" s="34"/>
      <c r="S98" s="34"/>
      <c r="T98" s="34"/>
      <c r="U98" s="34"/>
    </row>
    <row r="99" spans="2:21" x14ac:dyDescent="0.3">
      <c r="B99" s="50"/>
      <c r="C99" s="51"/>
      <c r="D99" s="51"/>
      <c r="E99" s="51"/>
      <c r="F99" s="51"/>
      <c r="G99" s="51"/>
      <c r="H99" s="51"/>
      <c r="I99" s="51"/>
      <c r="J99" s="51"/>
      <c r="K99" s="51"/>
      <c r="L99" s="51"/>
      <c r="M99" s="51"/>
      <c r="N99" s="51"/>
      <c r="O99" s="51"/>
      <c r="P99" s="51"/>
      <c r="Q99" s="14"/>
      <c r="R99" s="34"/>
      <c r="S99" s="34"/>
      <c r="T99" s="34"/>
      <c r="U99" s="34"/>
    </row>
    <row r="100" spans="2:21" ht="16.8" x14ac:dyDescent="0.3">
      <c r="B100" s="52"/>
      <c r="C100" s="153" t="s">
        <v>86</v>
      </c>
      <c r="D100" s="153"/>
      <c r="E100" s="153"/>
      <c r="F100" s="153"/>
      <c r="G100" s="153"/>
      <c r="H100" s="153"/>
      <c r="I100" s="153"/>
      <c r="J100" s="153"/>
      <c r="K100" s="153"/>
      <c r="L100" s="153"/>
      <c r="M100" s="153"/>
      <c r="N100" s="153"/>
      <c r="O100" s="153"/>
      <c r="P100" s="153"/>
      <c r="Q100" s="17"/>
      <c r="R100" s="34"/>
      <c r="S100" s="34"/>
      <c r="T100" s="34"/>
      <c r="U100" s="34"/>
    </row>
    <row r="101" spans="2:21" ht="28.5" customHeight="1" x14ac:dyDescent="0.3">
      <c r="B101" s="52"/>
      <c r="C101" s="139" t="s">
        <v>90</v>
      </c>
      <c r="D101" s="139"/>
      <c r="E101" s="139"/>
      <c r="F101" s="139"/>
      <c r="G101" s="139"/>
      <c r="H101" s="139"/>
      <c r="I101" s="139"/>
      <c r="J101" s="139"/>
      <c r="K101" s="139"/>
      <c r="L101" s="139"/>
      <c r="M101" s="139"/>
      <c r="N101" s="139"/>
      <c r="O101" s="139"/>
      <c r="P101" s="139"/>
      <c r="Q101" s="17"/>
      <c r="R101" s="34"/>
      <c r="S101" s="34"/>
      <c r="T101" s="34"/>
      <c r="U101" s="34"/>
    </row>
    <row r="102" spans="2:21" x14ac:dyDescent="0.3">
      <c r="B102" s="52"/>
      <c r="C102" s="154"/>
      <c r="D102" s="155"/>
      <c r="E102" s="155"/>
      <c r="F102" s="155"/>
      <c r="G102" s="155"/>
      <c r="H102" s="155"/>
      <c r="I102" s="155"/>
      <c r="J102" s="155"/>
      <c r="K102" s="155"/>
      <c r="L102" s="155"/>
      <c r="M102" s="155"/>
      <c r="N102" s="155"/>
      <c r="O102" s="155"/>
      <c r="P102" s="156"/>
      <c r="Q102" s="17"/>
      <c r="R102" s="34"/>
      <c r="S102" s="34"/>
      <c r="T102" s="34"/>
      <c r="U102" s="34"/>
    </row>
    <row r="103" spans="2:21" x14ac:dyDescent="0.3">
      <c r="B103" s="52"/>
      <c r="C103" s="157"/>
      <c r="D103" s="158"/>
      <c r="E103" s="158"/>
      <c r="F103" s="158"/>
      <c r="G103" s="158"/>
      <c r="H103" s="158"/>
      <c r="I103" s="158"/>
      <c r="J103" s="158"/>
      <c r="K103" s="158"/>
      <c r="L103" s="158"/>
      <c r="M103" s="158"/>
      <c r="N103" s="158"/>
      <c r="O103" s="158"/>
      <c r="P103" s="159"/>
      <c r="Q103" s="17"/>
      <c r="R103" s="34"/>
      <c r="S103" s="34"/>
      <c r="T103" s="34"/>
      <c r="U103" s="34"/>
    </row>
    <row r="104" spans="2:21" x14ac:dyDescent="0.3">
      <c r="B104" s="52"/>
      <c r="C104" s="157"/>
      <c r="D104" s="158"/>
      <c r="E104" s="158"/>
      <c r="F104" s="158"/>
      <c r="G104" s="158"/>
      <c r="H104" s="158"/>
      <c r="I104" s="158"/>
      <c r="J104" s="158"/>
      <c r="K104" s="158"/>
      <c r="L104" s="158"/>
      <c r="M104" s="158"/>
      <c r="N104" s="158"/>
      <c r="O104" s="158"/>
      <c r="P104" s="159"/>
      <c r="Q104" s="17"/>
      <c r="R104" s="34"/>
      <c r="S104" s="34"/>
      <c r="T104" s="34"/>
      <c r="U104" s="34"/>
    </row>
    <row r="105" spans="2:21" x14ac:dyDescent="0.3">
      <c r="B105" s="52"/>
      <c r="C105" s="157"/>
      <c r="D105" s="158"/>
      <c r="E105" s="158"/>
      <c r="F105" s="158"/>
      <c r="G105" s="158"/>
      <c r="H105" s="158"/>
      <c r="I105" s="158"/>
      <c r="J105" s="158"/>
      <c r="K105" s="158"/>
      <c r="L105" s="158"/>
      <c r="M105" s="158"/>
      <c r="N105" s="158"/>
      <c r="O105" s="158"/>
      <c r="P105" s="159"/>
      <c r="Q105" s="17"/>
      <c r="R105" s="34"/>
      <c r="S105" s="34"/>
      <c r="T105" s="34"/>
      <c r="U105" s="34"/>
    </row>
    <row r="106" spans="2:21" x14ac:dyDescent="0.3">
      <c r="B106" s="52"/>
      <c r="C106" s="157"/>
      <c r="D106" s="158"/>
      <c r="E106" s="158"/>
      <c r="F106" s="158"/>
      <c r="G106" s="158"/>
      <c r="H106" s="158"/>
      <c r="I106" s="158"/>
      <c r="J106" s="158"/>
      <c r="K106" s="158"/>
      <c r="L106" s="158"/>
      <c r="M106" s="158"/>
      <c r="N106" s="158"/>
      <c r="O106" s="158"/>
      <c r="P106" s="159"/>
      <c r="Q106" s="17"/>
      <c r="R106" s="34"/>
      <c r="S106" s="34"/>
      <c r="T106" s="34"/>
      <c r="U106" s="34"/>
    </row>
    <row r="107" spans="2:21" x14ac:dyDescent="0.3">
      <c r="B107" s="52"/>
      <c r="C107" s="157"/>
      <c r="D107" s="158"/>
      <c r="E107" s="158"/>
      <c r="F107" s="158"/>
      <c r="G107" s="158"/>
      <c r="H107" s="158"/>
      <c r="I107" s="158"/>
      <c r="J107" s="158"/>
      <c r="K107" s="158"/>
      <c r="L107" s="158"/>
      <c r="M107" s="158"/>
      <c r="N107" s="158"/>
      <c r="O107" s="158"/>
      <c r="P107" s="159"/>
      <c r="Q107" s="17"/>
      <c r="R107" s="34"/>
      <c r="S107" s="34"/>
      <c r="T107" s="34"/>
      <c r="U107" s="34"/>
    </row>
    <row r="108" spans="2:21" x14ac:dyDescent="0.3">
      <c r="B108" s="52"/>
      <c r="C108" s="157"/>
      <c r="D108" s="158"/>
      <c r="E108" s="158"/>
      <c r="F108" s="158"/>
      <c r="G108" s="158"/>
      <c r="H108" s="158"/>
      <c r="I108" s="158"/>
      <c r="J108" s="158"/>
      <c r="K108" s="158"/>
      <c r="L108" s="158"/>
      <c r="M108" s="158"/>
      <c r="N108" s="158"/>
      <c r="O108" s="158"/>
      <c r="P108" s="159"/>
      <c r="Q108" s="17"/>
      <c r="R108" s="34"/>
      <c r="S108" s="34"/>
      <c r="T108" s="34"/>
      <c r="U108" s="34"/>
    </row>
    <row r="109" spans="2:21" x14ac:dyDescent="0.3">
      <c r="B109" s="52"/>
      <c r="C109" s="160"/>
      <c r="D109" s="161"/>
      <c r="E109" s="161"/>
      <c r="F109" s="161"/>
      <c r="G109" s="161"/>
      <c r="H109" s="161"/>
      <c r="I109" s="161"/>
      <c r="J109" s="161"/>
      <c r="K109" s="161"/>
      <c r="L109" s="161"/>
      <c r="M109" s="161"/>
      <c r="N109" s="161"/>
      <c r="O109" s="161"/>
      <c r="P109" s="162"/>
      <c r="Q109" s="17"/>
      <c r="R109" s="34"/>
      <c r="S109" s="34"/>
      <c r="T109" s="34"/>
      <c r="U109" s="34"/>
    </row>
    <row r="110" spans="2:21" ht="24.75" customHeight="1" x14ac:dyDescent="0.3">
      <c r="B110" s="52"/>
      <c r="C110" s="139" t="s">
        <v>87</v>
      </c>
      <c r="D110" s="139"/>
      <c r="E110" s="139"/>
      <c r="F110" s="139"/>
      <c r="G110" s="139"/>
      <c r="H110" s="139"/>
      <c r="I110" s="139"/>
      <c r="J110" s="139"/>
      <c r="K110" s="139"/>
      <c r="L110" s="139"/>
      <c r="M110" s="139"/>
      <c r="N110" s="139"/>
      <c r="O110" s="139"/>
      <c r="P110" s="139"/>
      <c r="Q110" s="17"/>
      <c r="R110" s="34"/>
      <c r="S110" s="34"/>
      <c r="T110" s="34"/>
      <c r="U110" s="34"/>
    </row>
    <row r="111" spans="2:21" x14ac:dyDescent="0.3">
      <c r="B111" s="52"/>
      <c r="C111" s="140"/>
      <c r="D111" s="141"/>
      <c r="E111" s="141"/>
      <c r="F111" s="141"/>
      <c r="G111" s="141"/>
      <c r="H111" s="141"/>
      <c r="I111" s="141"/>
      <c r="J111" s="141"/>
      <c r="K111" s="141"/>
      <c r="L111" s="141"/>
      <c r="M111" s="141"/>
      <c r="N111" s="141"/>
      <c r="O111" s="141"/>
      <c r="P111" s="142"/>
      <c r="Q111" s="17"/>
      <c r="R111" s="34"/>
      <c r="S111" s="34"/>
      <c r="T111" s="34"/>
      <c r="U111" s="34"/>
    </row>
    <row r="112" spans="2:21" x14ac:dyDescent="0.3">
      <c r="B112" s="52"/>
      <c r="C112" s="143"/>
      <c r="D112" s="144"/>
      <c r="E112" s="144"/>
      <c r="F112" s="144"/>
      <c r="G112" s="144"/>
      <c r="H112" s="144"/>
      <c r="I112" s="144"/>
      <c r="J112" s="144"/>
      <c r="K112" s="144"/>
      <c r="L112" s="144"/>
      <c r="M112" s="144"/>
      <c r="N112" s="144"/>
      <c r="O112" s="144"/>
      <c r="P112" s="145"/>
      <c r="Q112" s="17"/>
      <c r="R112" s="34"/>
      <c r="S112" s="34"/>
      <c r="T112" s="34"/>
      <c r="U112" s="34"/>
    </row>
    <row r="113" spans="2:21" x14ac:dyDescent="0.3">
      <c r="B113" s="52"/>
      <c r="C113" s="143"/>
      <c r="D113" s="144"/>
      <c r="E113" s="144"/>
      <c r="F113" s="144"/>
      <c r="G113" s="144"/>
      <c r="H113" s="144"/>
      <c r="I113" s="144"/>
      <c r="J113" s="144"/>
      <c r="K113" s="144"/>
      <c r="L113" s="144"/>
      <c r="M113" s="144"/>
      <c r="N113" s="144"/>
      <c r="O113" s="144"/>
      <c r="P113" s="145"/>
      <c r="Q113" s="17"/>
      <c r="R113" s="34"/>
      <c r="S113" s="34"/>
      <c r="T113" s="34"/>
      <c r="U113" s="34"/>
    </row>
    <row r="114" spans="2:21" x14ac:dyDescent="0.3">
      <c r="B114" s="52"/>
      <c r="C114" s="143"/>
      <c r="D114" s="144"/>
      <c r="E114" s="144"/>
      <c r="F114" s="144"/>
      <c r="G114" s="144"/>
      <c r="H114" s="144"/>
      <c r="I114" s="144"/>
      <c r="J114" s="144"/>
      <c r="K114" s="144"/>
      <c r="L114" s="144"/>
      <c r="M114" s="144"/>
      <c r="N114" s="144"/>
      <c r="O114" s="144"/>
      <c r="P114" s="145"/>
      <c r="Q114" s="17"/>
      <c r="R114" s="34"/>
      <c r="S114" s="34"/>
      <c r="T114" s="34"/>
      <c r="U114" s="34"/>
    </row>
    <row r="115" spans="2:21" x14ac:dyDescent="0.3">
      <c r="B115" s="52"/>
      <c r="C115" s="143"/>
      <c r="D115" s="144"/>
      <c r="E115" s="144"/>
      <c r="F115" s="144"/>
      <c r="G115" s="144"/>
      <c r="H115" s="144"/>
      <c r="I115" s="144"/>
      <c r="J115" s="144"/>
      <c r="K115" s="144"/>
      <c r="L115" s="144"/>
      <c r="M115" s="144"/>
      <c r="N115" s="144"/>
      <c r="O115" s="144"/>
      <c r="P115" s="145"/>
      <c r="Q115" s="17"/>
      <c r="R115" s="34"/>
      <c r="S115" s="34"/>
      <c r="T115" s="34"/>
      <c r="U115" s="34"/>
    </row>
    <row r="116" spans="2:21" x14ac:dyDescent="0.3">
      <c r="B116" s="52"/>
      <c r="C116" s="143"/>
      <c r="D116" s="144"/>
      <c r="E116" s="144"/>
      <c r="F116" s="144"/>
      <c r="G116" s="144"/>
      <c r="H116" s="144"/>
      <c r="I116" s="144"/>
      <c r="J116" s="144"/>
      <c r="K116" s="144"/>
      <c r="L116" s="144"/>
      <c r="M116" s="144"/>
      <c r="N116" s="144"/>
      <c r="O116" s="144"/>
      <c r="P116" s="145"/>
      <c r="Q116" s="17"/>
      <c r="R116" s="34"/>
      <c r="S116" s="34"/>
      <c r="T116" s="34"/>
      <c r="U116" s="34"/>
    </row>
    <row r="117" spans="2:21" x14ac:dyDescent="0.3">
      <c r="B117" s="52"/>
      <c r="C117" s="146"/>
      <c r="D117" s="147"/>
      <c r="E117" s="147"/>
      <c r="F117" s="147"/>
      <c r="G117" s="147"/>
      <c r="H117" s="147"/>
      <c r="I117" s="147"/>
      <c r="J117" s="147"/>
      <c r="K117" s="147"/>
      <c r="L117" s="147"/>
      <c r="M117" s="147"/>
      <c r="N117" s="147"/>
      <c r="O117" s="147"/>
      <c r="P117" s="148"/>
      <c r="Q117" s="17"/>
      <c r="R117" s="34"/>
      <c r="S117" s="34"/>
      <c r="T117" s="34"/>
      <c r="U117" s="34"/>
    </row>
    <row r="118" spans="2:21" ht="27.75" customHeight="1" x14ac:dyDescent="0.3">
      <c r="B118" s="52"/>
      <c r="C118" s="139" t="s">
        <v>88</v>
      </c>
      <c r="D118" s="139"/>
      <c r="E118" s="139"/>
      <c r="F118" s="139"/>
      <c r="G118" s="139"/>
      <c r="H118" s="139"/>
      <c r="I118" s="139"/>
      <c r="J118" s="139"/>
      <c r="K118" s="139"/>
      <c r="L118" s="139"/>
      <c r="M118" s="139"/>
      <c r="N118" s="139"/>
      <c r="O118" s="139"/>
      <c r="P118" s="139"/>
      <c r="Q118" s="17"/>
      <c r="R118" s="34"/>
      <c r="S118" s="34"/>
      <c r="T118" s="34"/>
      <c r="U118" s="34"/>
    </row>
    <row r="119" spans="2:21" x14ac:dyDescent="0.3">
      <c r="B119" s="52"/>
      <c r="C119" s="140"/>
      <c r="D119" s="141"/>
      <c r="E119" s="141"/>
      <c r="F119" s="141"/>
      <c r="G119" s="141"/>
      <c r="H119" s="141"/>
      <c r="I119" s="141"/>
      <c r="J119" s="141"/>
      <c r="K119" s="141"/>
      <c r="L119" s="141"/>
      <c r="M119" s="141"/>
      <c r="N119" s="141"/>
      <c r="O119" s="141"/>
      <c r="P119" s="142"/>
      <c r="Q119" s="17"/>
      <c r="R119" s="34"/>
      <c r="S119" s="34"/>
      <c r="T119" s="34"/>
      <c r="U119" s="34"/>
    </row>
    <row r="120" spans="2:21" x14ac:dyDescent="0.3">
      <c r="B120" s="52"/>
      <c r="C120" s="143"/>
      <c r="D120" s="144"/>
      <c r="E120" s="144"/>
      <c r="F120" s="144"/>
      <c r="G120" s="144"/>
      <c r="H120" s="144"/>
      <c r="I120" s="144"/>
      <c r="J120" s="144"/>
      <c r="K120" s="144"/>
      <c r="L120" s="144"/>
      <c r="M120" s="144"/>
      <c r="N120" s="144"/>
      <c r="O120" s="144"/>
      <c r="P120" s="145"/>
      <c r="Q120" s="17"/>
      <c r="R120" s="34"/>
      <c r="S120" s="34"/>
      <c r="T120" s="34"/>
      <c r="U120" s="34"/>
    </row>
    <row r="121" spans="2:21" x14ac:dyDescent="0.3">
      <c r="B121" s="52"/>
      <c r="C121" s="143"/>
      <c r="D121" s="144"/>
      <c r="E121" s="144"/>
      <c r="F121" s="144"/>
      <c r="G121" s="144"/>
      <c r="H121" s="144"/>
      <c r="I121" s="144"/>
      <c r="J121" s="144"/>
      <c r="K121" s="144"/>
      <c r="L121" s="144"/>
      <c r="M121" s="144"/>
      <c r="N121" s="144"/>
      <c r="O121" s="144"/>
      <c r="P121" s="145"/>
      <c r="Q121" s="17"/>
      <c r="R121" s="34"/>
      <c r="S121" s="34"/>
      <c r="T121" s="34"/>
      <c r="U121" s="34"/>
    </row>
    <row r="122" spans="2:21" x14ac:dyDescent="0.3">
      <c r="B122" s="52"/>
      <c r="C122" s="143"/>
      <c r="D122" s="144"/>
      <c r="E122" s="144"/>
      <c r="F122" s="144"/>
      <c r="G122" s="144"/>
      <c r="H122" s="144"/>
      <c r="I122" s="144"/>
      <c r="J122" s="144"/>
      <c r="K122" s="144"/>
      <c r="L122" s="144"/>
      <c r="M122" s="144"/>
      <c r="N122" s="144"/>
      <c r="O122" s="144"/>
      <c r="P122" s="145"/>
      <c r="Q122" s="17"/>
      <c r="R122" s="34"/>
      <c r="S122" s="34"/>
      <c r="T122" s="34"/>
      <c r="U122" s="34"/>
    </row>
    <row r="123" spans="2:21" x14ac:dyDescent="0.3">
      <c r="B123" s="52"/>
      <c r="C123" s="143"/>
      <c r="D123" s="144"/>
      <c r="E123" s="144"/>
      <c r="F123" s="144"/>
      <c r="G123" s="144"/>
      <c r="H123" s="144"/>
      <c r="I123" s="144"/>
      <c r="J123" s="144"/>
      <c r="K123" s="144"/>
      <c r="L123" s="144"/>
      <c r="M123" s="144"/>
      <c r="N123" s="144"/>
      <c r="O123" s="144"/>
      <c r="P123" s="145"/>
      <c r="Q123" s="17"/>
      <c r="R123" s="34"/>
      <c r="S123" s="34"/>
      <c r="T123" s="34"/>
      <c r="U123" s="34"/>
    </row>
    <row r="124" spans="2:21" x14ac:dyDescent="0.3">
      <c r="B124" s="52"/>
      <c r="C124" s="143"/>
      <c r="D124" s="144"/>
      <c r="E124" s="144"/>
      <c r="F124" s="144"/>
      <c r="G124" s="144"/>
      <c r="H124" s="144"/>
      <c r="I124" s="144"/>
      <c r="J124" s="144"/>
      <c r="K124" s="144"/>
      <c r="L124" s="144"/>
      <c r="M124" s="144"/>
      <c r="N124" s="144"/>
      <c r="O124" s="144"/>
      <c r="P124" s="145"/>
      <c r="Q124" s="17"/>
      <c r="R124" s="34"/>
      <c r="S124" s="34"/>
      <c r="T124" s="34"/>
      <c r="U124" s="34"/>
    </row>
    <row r="125" spans="2:21" x14ac:dyDescent="0.3">
      <c r="B125" s="52"/>
      <c r="C125" s="146"/>
      <c r="D125" s="147"/>
      <c r="E125" s="147"/>
      <c r="F125" s="147"/>
      <c r="G125" s="147"/>
      <c r="H125" s="147"/>
      <c r="I125" s="147"/>
      <c r="J125" s="147"/>
      <c r="K125" s="147"/>
      <c r="L125" s="147"/>
      <c r="M125" s="147"/>
      <c r="N125" s="147"/>
      <c r="O125" s="147"/>
      <c r="P125" s="148"/>
      <c r="Q125" s="17"/>
      <c r="R125" s="34"/>
      <c r="S125" s="34"/>
      <c r="T125" s="34"/>
      <c r="U125" s="34"/>
    </row>
    <row r="126" spans="2:21" ht="15" thickBot="1" x14ac:dyDescent="0.35">
      <c r="B126" s="53"/>
      <c r="C126" s="32"/>
      <c r="D126" s="32"/>
      <c r="E126" s="32"/>
      <c r="F126" s="32"/>
      <c r="G126" s="32"/>
      <c r="H126" s="32"/>
      <c r="I126" s="32"/>
      <c r="J126" s="32"/>
      <c r="K126" s="32"/>
      <c r="L126" s="32"/>
      <c r="M126" s="32"/>
      <c r="N126" s="32"/>
      <c r="O126" s="32"/>
      <c r="P126" s="32"/>
      <c r="Q126" s="33"/>
      <c r="R126" s="34"/>
      <c r="S126" s="34"/>
      <c r="T126" s="34"/>
      <c r="U126" s="34"/>
    </row>
    <row r="127" spans="2:21" x14ac:dyDescent="0.3">
      <c r="C127" s="34"/>
      <c r="D127" s="34"/>
      <c r="E127" s="34"/>
      <c r="F127" s="34"/>
      <c r="G127" s="34"/>
      <c r="H127" s="34"/>
      <c r="I127" s="34"/>
      <c r="J127" s="34"/>
      <c r="K127" s="34"/>
      <c r="L127" s="34"/>
      <c r="M127" s="34"/>
      <c r="N127" s="34"/>
      <c r="O127" s="34"/>
      <c r="P127" s="34"/>
      <c r="Q127" s="34"/>
      <c r="R127" s="34"/>
      <c r="S127" s="34"/>
      <c r="T127" s="34"/>
      <c r="U127" s="34"/>
    </row>
    <row r="128" spans="2:21" x14ac:dyDescent="0.3">
      <c r="C128" s="34"/>
      <c r="D128" s="34"/>
      <c r="E128" s="34"/>
      <c r="F128" s="34"/>
      <c r="G128" s="34"/>
      <c r="H128" s="34"/>
      <c r="I128" s="34"/>
      <c r="J128" s="34"/>
      <c r="K128" s="34"/>
      <c r="L128" s="34"/>
      <c r="M128" s="34"/>
      <c r="N128" s="34"/>
      <c r="O128" s="34"/>
      <c r="P128" s="34"/>
      <c r="Q128" s="34"/>
      <c r="R128" s="34"/>
      <c r="S128" s="34"/>
      <c r="T128" s="34"/>
      <c r="U128" s="34"/>
    </row>
    <row r="129" spans="3:21" x14ac:dyDescent="0.3">
      <c r="C129" s="34"/>
      <c r="D129" s="34"/>
      <c r="E129" s="34"/>
      <c r="F129" s="34"/>
      <c r="G129" s="34"/>
      <c r="H129" s="34"/>
      <c r="I129" s="34"/>
      <c r="J129" s="34"/>
      <c r="K129" s="34"/>
      <c r="L129" s="34"/>
      <c r="M129" s="34"/>
      <c r="N129" s="34"/>
      <c r="O129" s="34"/>
      <c r="P129" s="34"/>
      <c r="Q129" s="34"/>
      <c r="R129" s="34"/>
      <c r="S129" s="34"/>
      <c r="T129" s="34"/>
      <c r="U129" s="34"/>
    </row>
    <row r="130" spans="3:21" x14ac:dyDescent="0.3">
      <c r="C130" s="34"/>
      <c r="D130" s="34"/>
      <c r="E130" s="34"/>
      <c r="F130" s="34"/>
      <c r="G130" s="34"/>
      <c r="H130" s="34"/>
      <c r="I130" s="34"/>
      <c r="J130" s="34"/>
      <c r="K130" s="34"/>
      <c r="L130" s="34"/>
      <c r="M130" s="34"/>
      <c r="N130" s="34"/>
      <c r="O130" s="34"/>
      <c r="P130" s="34"/>
      <c r="Q130" s="34"/>
      <c r="R130" s="34"/>
      <c r="S130" s="34"/>
      <c r="T130" s="34"/>
      <c r="U130" s="34"/>
    </row>
    <row r="131" spans="3:21" x14ac:dyDescent="0.3">
      <c r="C131" s="34"/>
      <c r="D131" s="34"/>
      <c r="E131" s="34"/>
      <c r="F131" s="34"/>
      <c r="G131" s="34"/>
      <c r="H131" s="34"/>
      <c r="I131" s="34"/>
      <c r="J131" s="34"/>
      <c r="K131" s="34"/>
      <c r="L131" s="34"/>
      <c r="M131" s="34"/>
      <c r="N131" s="34"/>
      <c r="O131" s="34"/>
      <c r="P131" s="34"/>
      <c r="Q131" s="34"/>
      <c r="R131" s="34"/>
      <c r="S131" s="34"/>
      <c r="T131" s="34"/>
      <c r="U131" s="34"/>
    </row>
    <row r="132" spans="3:21" x14ac:dyDescent="0.3">
      <c r="C132" s="34"/>
      <c r="D132" s="34"/>
      <c r="E132" s="34"/>
      <c r="F132" s="34"/>
      <c r="G132" s="34"/>
      <c r="H132" s="34"/>
      <c r="I132" s="34"/>
      <c r="J132" s="34"/>
      <c r="K132" s="34"/>
      <c r="L132" s="34"/>
      <c r="M132" s="34"/>
      <c r="N132" s="34"/>
      <c r="O132" s="34"/>
      <c r="P132" s="34"/>
      <c r="Q132" s="34"/>
      <c r="R132" s="34"/>
      <c r="S132" s="34"/>
      <c r="T132" s="34"/>
      <c r="U132" s="34"/>
    </row>
    <row r="133" spans="3:21" x14ac:dyDescent="0.3">
      <c r="C133" s="34"/>
      <c r="D133" s="34"/>
      <c r="E133" s="34"/>
      <c r="F133" s="34"/>
      <c r="G133" s="34"/>
      <c r="H133" s="34"/>
      <c r="I133" s="34"/>
      <c r="J133" s="34"/>
      <c r="K133" s="34"/>
      <c r="L133" s="34"/>
      <c r="M133" s="34"/>
      <c r="N133" s="34"/>
      <c r="O133" s="34"/>
      <c r="P133" s="34"/>
      <c r="Q133" s="34"/>
      <c r="R133" s="34"/>
      <c r="S133" s="34"/>
      <c r="T133" s="34"/>
      <c r="U133" s="34"/>
    </row>
    <row r="134" spans="3:21" x14ac:dyDescent="0.3">
      <c r="C134" s="34"/>
      <c r="D134" s="34"/>
      <c r="E134" s="34"/>
      <c r="F134" s="34"/>
      <c r="G134" s="34"/>
      <c r="H134" s="34"/>
      <c r="I134" s="34"/>
      <c r="J134" s="34"/>
      <c r="K134" s="34"/>
      <c r="L134" s="34"/>
      <c r="M134" s="34"/>
      <c r="N134" s="34"/>
      <c r="O134" s="34"/>
      <c r="P134" s="34"/>
      <c r="Q134" s="34"/>
      <c r="R134" s="34"/>
      <c r="S134" s="34"/>
      <c r="T134" s="34"/>
      <c r="U134" s="34"/>
    </row>
    <row r="135" spans="3:21" x14ac:dyDescent="0.3">
      <c r="C135" s="34"/>
      <c r="D135" s="34"/>
      <c r="E135" s="34"/>
      <c r="F135" s="34"/>
      <c r="G135" s="34"/>
      <c r="H135" s="34"/>
      <c r="I135" s="34"/>
      <c r="J135" s="34"/>
      <c r="K135" s="34"/>
      <c r="L135" s="34"/>
      <c r="M135" s="34"/>
      <c r="N135" s="34"/>
      <c r="O135" s="34"/>
      <c r="P135" s="34"/>
      <c r="Q135" s="34"/>
      <c r="R135" s="34"/>
      <c r="S135" s="34"/>
      <c r="T135" s="34"/>
      <c r="U135" s="34"/>
    </row>
    <row r="136" spans="3:21" x14ac:dyDescent="0.3">
      <c r="C136" s="34"/>
      <c r="D136" s="34"/>
      <c r="E136" s="34"/>
      <c r="F136" s="34"/>
      <c r="G136" s="34"/>
      <c r="H136" s="34"/>
      <c r="I136" s="34"/>
      <c r="J136" s="34"/>
      <c r="K136" s="34"/>
      <c r="L136" s="34"/>
      <c r="M136" s="34"/>
      <c r="N136" s="34"/>
      <c r="O136" s="34"/>
      <c r="P136" s="34"/>
      <c r="Q136" s="34"/>
      <c r="R136" s="34"/>
      <c r="S136" s="34"/>
      <c r="T136" s="34"/>
      <c r="U136" s="34"/>
    </row>
    <row r="137" spans="3:21" x14ac:dyDescent="0.3">
      <c r="C137" s="34"/>
      <c r="D137" s="34"/>
      <c r="E137" s="34"/>
      <c r="F137" s="34"/>
      <c r="G137" s="34"/>
      <c r="H137" s="34"/>
      <c r="I137" s="34"/>
      <c r="J137" s="34"/>
      <c r="K137" s="34"/>
      <c r="L137" s="34"/>
      <c r="M137" s="34"/>
      <c r="N137" s="34"/>
      <c r="O137" s="34"/>
      <c r="P137" s="34"/>
      <c r="Q137" s="34"/>
      <c r="R137" s="34"/>
      <c r="S137" s="34"/>
      <c r="T137" s="34"/>
      <c r="U137" s="34"/>
    </row>
    <row r="138" spans="3:21" x14ac:dyDescent="0.3">
      <c r="C138" s="34"/>
      <c r="D138" s="34"/>
      <c r="E138" s="34"/>
      <c r="F138" s="34"/>
      <c r="G138" s="34"/>
      <c r="H138" s="34"/>
      <c r="I138" s="34"/>
      <c r="J138" s="34"/>
      <c r="K138" s="34"/>
      <c r="L138" s="34"/>
      <c r="M138" s="34"/>
      <c r="N138" s="34"/>
      <c r="O138" s="34"/>
      <c r="P138" s="34"/>
      <c r="Q138" s="34"/>
      <c r="R138" s="34"/>
      <c r="S138" s="34"/>
      <c r="T138" s="34"/>
      <c r="U138" s="34"/>
    </row>
    <row r="139" spans="3:21" x14ac:dyDescent="0.3">
      <c r="C139" s="34"/>
      <c r="D139" s="34"/>
      <c r="E139" s="34"/>
      <c r="F139" s="34"/>
      <c r="G139" s="34"/>
      <c r="H139" s="34"/>
      <c r="I139" s="34"/>
      <c r="J139" s="34"/>
      <c r="K139" s="34"/>
      <c r="L139" s="34"/>
      <c r="M139" s="34"/>
      <c r="N139" s="34"/>
      <c r="O139" s="34"/>
      <c r="P139" s="34"/>
      <c r="Q139" s="34"/>
      <c r="R139" s="34"/>
      <c r="S139" s="34"/>
      <c r="T139" s="34"/>
      <c r="U139" s="34"/>
    </row>
    <row r="140" spans="3:21" x14ac:dyDescent="0.3">
      <c r="C140" s="34"/>
      <c r="D140" s="34"/>
      <c r="E140" s="34"/>
      <c r="F140" s="34"/>
      <c r="G140" s="34"/>
      <c r="H140" s="34"/>
      <c r="I140" s="34"/>
      <c r="J140" s="34"/>
      <c r="K140" s="34"/>
      <c r="L140" s="34"/>
      <c r="M140" s="34"/>
      <c r="N140" s="34"/>
      <c r="O140" s="34"/>
      <c r="P140" s="34"/>
      <c r="Q140" s="34"/>
      <c r="R140" s="34"/>
      <c r="S140" s="34"/>
      <c r="T140" s="34"/>
      <c r="U140" s="34"/>
    </row>
    <row r="141" spans="3:21" x14ac:dyDescent="0.3">
      <c r="C141" s="34"/>
      <c r="D141" s="34"/>
      <c r="E141" s="34"/>
      <c r="F141" s="34"/>
      <c r="G141" s="34"/>
      <c r="H141" s="34"/>
      <c r="I141" s="34"/>
      <c r="J141" s="34"/>
      <c r="K141" s="34"/>
      <c r="L141" s="34"/>
      <c r="M141" s="34"/>
      <c r="N141" s="34"/>
      <c r="O141" s="34"/>
      <c r="P141" s="34"/>
      <c r="Q141" s="34"/>
      <c r="R141" s="34"/>
      <c r="S141" s="34"/>
      <c r="T141" s="34"/>
      <c r="U141" s="34"/>
    </row>
    <row r="142" spans="3:21" x14ac:dyDescent="0.3">
      <c r="C142" s="34"/>
      <c r="D142" s="34"/>
      <c r="E142" s="34"/>
      <c r="F142" s="34"/>
      <c r="G142" s="34"/>
      <c r="H142" s="34"/>
      <c r="I142" s="34"/>
      <c r="J142" s="34"/>
      <c r="K142" s="34"/>
      <c r="L142" s="34"/>
      <c r="M142" s="34"/>
      <c r="N142" s="34"/>
      <c r="O142" s="34"/>
      <c r="P142" s="34"/>
      <c r="Q142" s="34"/>
      <c r="R142" s="34"/>
      <c r="S142" s="34"/>
      <c r="T142" s="34"/>
      <c r="U142" s="34"/>
    </row>
    <row r="143" spans="3:21" x14ac:dyDescent="0.3">
      <c r="C143" s="34"/>
      <c r="D143" s="34"/>
      <c r="E143" s="34"/>
      <c r="F143" s="34"/>
      <c r="G143" s="34"/>
      <c r="H143" s="34"/>
      <c r="I143" s="34"/>
      <c r="J143" s="34"/>
      <c r="K143" s="34"/>
      <c r="L143" s="34"/>
      <c r="M143" s="34"/>
      <c r="N143" s="34"/>
      <c r="O143" s="34"/>
      <c r="P143" s="34"/>
      <c r="Q143" s="34"/>
      <c r="R143" s="34"/>
      <c r="S143" s="34"/>
      <c r="T143" s="34"/>
      <c r="U143" s="34"/>
    </row>
    <row r="144" spans="3:21" x14ac:dyDescent="0.3">
      <c r="C144" s="34"/>
      <c r="D144" s="34"/>
      <c r="E144" s="34"/>
      <c r="F144" s="34"/>
      <c r="G144" s="34"/>
      <c r="H144" s="34"/>
      <c r="I144" s="34"/>
      <c r="J144" s="34"/>
      <c r="K144" s="34"/>
      <c r="L144" s="34"/>
      <c r="M144" s="34"/>
      <c r="N144" s="34"/>
      <c r="O144" s="34"/>
      <c r="P144" s="34"/>
      <c r="Q144" s="34"/>
      <c r="R144" s="34"/>
      <c r="S144" s="34"/>
      <c r="T144" s="34"/>
      <c r="U144" s="34"/>
    </row>
    <row r="145" spans="3:21" x14ac:dyDescent="0.3">
      <c r="C145" s="34"/>
      <c r="D145" s="34"/>
      <c r="E145" s="34"/>
      <c r="F145" s="34"/>
      <c r="G145" s="34"/>
      <c r="H145" s="34"/>
      <c r="I145" s="34"/>
      <c r="J145" s="34"/>
      <c r="K145" s="34"/>
      <c r="L145" s="34"/>
      <c r="M145" s="34"/>
      <c r="N145" s="34"/>
      <c r="O145" s="34"/>
      <c r="P145" s="34"/>
      <c r="Q145" s="34"/>
      <c r="R145" s="34"/>
      <c r="S145" s="34"/>
      <c r="T145" s="34"/>
      <c r="U145" s="34"/>
    </row>
    <row r="146" spans="3:21" x14ac:dyDescent="0.3">
      <c r="C146" s="34"/>
      <c r="D146" s="34"/>
      <c r="E146" s="34"/>
      <c r="F146" s="34"/>
      <c r="G146" s="34"/>
      <c r="H146" s="34"/>
      <c r="I146" s="34"/>
      <c r="J146" s="34"/>
      <c r="K146" s="34"/>
      <c r="L146" s="34"/>
      <c r="M146" s="34"/>
      <c r="N146" s="34"/>
      <c r="O146" s="34"/>
      <c r="P146" s="34"/>
      <c r="Q146" s="34"/>
      <c r="R146" s="34"/>
      <c r="S146" s="34"/>
      <c r="T146" s="34"/>
      <c r="U146" s="34"/>
    </row>
    <row r="147" spans="3:21" x14ac:dyDescent="0.3">
      <c r="C147" s="34"/>
      <c r="D147" s="34"/>
      <c r="E147" s="34"/>
      <c r="F147" s="34"/>
      <c r="G147" s="34"/>
      <c r="H147" s="34"/>
      <c r="I147" s="34"/>
      <c r="J147" s="34"/>
      <c r="K147" s="34"/>
      <c r="L147" s="34"/>
      <c r="M147" s="34"/>
      <c r="N147" s="34"/>
      <c r="O147" s="34"/>
      <c r="P147" s="34"/>
      <c r="Q147" s="34"/>
      <c r="R147" s="34"/>
      <c r="S147" s="34"/>
      <c r="T147" s="34"/>
      <c r="U147" s="34"/>
    </row>
    <row r="148" spans="3:21" x14ac:dyDescent="0.3">
      <c r="C148" s="34"/>
      <c r="D148" s="34"/>
      <c r="E148" s="34"/>
      <c r="F148" s="34"/>
      <c r="G148" s="34"/>
      <c r="H148" s="34"/>
      <c r="I148" s="34"/>
      <c r="J148" s="34"/>
      <c r="K148" s="34"/>
      <c r="L148" s="34"/>
      <c r="M148" s="34"/>
      <c r="N148" s="34"/>
      <c r="O148" s="34"/>
      <c r="P148" s="34"/>
      <c r="Q148" s="34"/>
      <c r="R148" s="34"/>
      <c r="S148" s="34"/>
      <c r="T148" s="34"/>
      <c r="U148" s="34"/>
    </row>
    <row r="149" spans="3:21" x14ac:dyDescent="0.3">
      <c r="C149" s="34"/>
      <c r="D149" s="34"/>
      <c r="E149" s="34"/>
      <c r="F149" s="34"/>
      <c r="G149" s="34"/>
      <c r="H149" s="34"/>
      <c r="I149" s="34"/>
      <c r="J149" s="34"/>
      <c r="K149" s="34"/>
      <c r="L149" s="34"/>
      <c r="M149" s="34"/>
      <c r="N149" s="34"/>
      <c r="O149" s="34"/>
      <c r="P149" s="34"/>
      <c r="Q149" s="34"/>
      <c r="R149" s="34"/>
      <c r="S149" s="34"/>
      <c r="T149" s="34"/>
      <c r="U149" s="34"/>
    </row>
    <row r="150" spans="3:21" x14ac:dyDescent="0.3">
      <c r="C150" s="34"/>
      <c r="D150" s="34"/>
      <c r="E150" s="34"/>
      <c r="F150" s="34"/>
      <c r="G150" s="34"/>
      <c r="H150" s="34"/>
      <c r="I150" s="34"/>
      <c r="J150" s="34"/>
      <c r="K150" s="34"/>
      <c r="L150" s="34"/>
      <c r="M150" s="34"/>
      <c r="N150" s="34"/>
      <c r="O150" s="34"/>
      <c r="P150" s="34"/>
      <c r="Q150" s="34"/>
      <c r="R150" s="34"/>
      <c r="S150" s="34"/>
      <c r="T150" s="34"/>
      <c r="U150" s="34"/>
    </row>
    <row r="151" spans="3:21" x14ac:dyDescent="0.3">
      <c r="C151" s="34"/>
      <c r="D151" s="34"/>
      <c r="E151" s="34"/>
      <c r="F151" s="34"/>
      <c r="G151" s="34"/>
      <c r="H151" s="34"/>
      <c r="I151" s="34"/>
      <c r="J151" s="34"/>
      <c r="K151" s="34"/>
      <c r="L151" s="34"/>
      <c r="M151" s="34"/>
      <c r="N151" s="34"/>
      <c r="O151" s="34"/>
      <c r="P151" s="34"/>
      <c r="Q151" s="34"/>
      <c r="R151" s="34"/>
      <c r="S151" s="34"/>
      <c r="T151" s="34"/>
      <c r="U151" s="34"/>
    </row>
    <row r="152" spans="3:21" x14ac:dyDescent="0.3">
      <c r="C152" s="34"/>
      <c r="D152" s="34"/>
      <c r="E152" s="34"/>
      <c r="F152" s="34"/>
      <c r="G152" s="34"/>
      <c r="H152" s="34"/>
      <c r="I152" s="34"/>
      <c r="J152" s="34"/>
      <c r="K152" s="34"/>
      <c r="L152" s="34"/>
      <c r="M152" s="34"/>
      <c r="N152" s="34"/>
      <c r="O152" s="34"/>
      <c r="P152" s="34"/>
      <c r="Q152" s="34"/>
      <c r="R152" s="34"/>
      <c r="S152" s="34"/>
      <c r="T152" s="34"/>
      <c r="U152" s="34"/>
    </row>
    <row r="153" spans="3:21" x14ac:dyDescent="0.3">
      <c r="C153" s="34"/>
      <c r="D153" s="34"/>
      <c r="E153" s="34"/>
      <c r="F153" s="34"/>
      <c r="G153" s="34"/>
      <c r="H153" s="34"/>
      <c r="I153" s="34"/>
      <c r="J153" s="34"/>
      <c r="K153" s="34"/>
      <c r="L153" s="34"/>
      <c r="M153" s="34"/>
      <c r="N153" s="34"/>
      <c r="O153" s="34"/>
      <c r="P153" s="34"/>
      <c r="Q153" s="34"/>
      <c r="R153" s="34"/>
      <c r="S153" s="34"/>
      <c r="T153" s="34"/>
      <c r="U153" s="34"/>
    </row>
    <row r="154" spans="3:21" x14ac:dyDescent="0.3">
      <c r="C154" s="34"/>
      <c r="D154" s="34"/>
      <c r="E154" s="34"/>
      <c r="F154" s="34"/>
      <c r="G154" s="34"/>
      <c r="H154" s="34"/>
      <c r="I154" s="34"/>
      <c r="J154" s="34"/>
      <c r="K154" s="34"/>
      <c r="L154" s="34"/>
      <c r="M154" s="34"/>
      <c r="N154" s="34"/>
      <c r="O154" s="34"/>
      <c r="P154" s="34"/>
      <c r="Q154" s="34"/>
      <c r="R154" s="34"/>
      <c r="S154" s="34"/>
      <c r="T154" s="34"/>
      <c r="U154" s="34"/>
    </row>
    <row r="155" spans="3:21" x14ac:dyDescent="0.3">
      <c r="C155" s="34"/>
      <c r="D155" s="34"/>
      <c r="E155" s="34"/>
      <c r="F155" s="34"/>
      <c r="G155" s="34"/>
      <c r="H155" s="34"/>
      <c r="I155" s="34"/>
      <c r="J155" s="34"/>
      <c r="K155" s="34"/>
      <c r="L155" s="34"/>
      <c r="M155" s="34"/>
      <c r="N155" s="34"/>
      <c r="O155" s="34"/>
      <c r="P155" s="34"/>
      <c r="Q155" s="34"/>
      <c r="R155" s="34"/>
      <c r="S155" s="34"/>
      <c r="T155" s="34"/>
      <c r="U155" s="34"/>
    </row>
    <row r="156" spans="3:21" x14ac:dyDescent="0.3">
      <c r="C156" s="34"/>
      <c r="D156" s="34"/>
      <c r="E156" s="34"/>
      <c r="F156" s="34"/>
      <c r="G156" s="34"/>
      <c r="H156" s="34"/>
      <c r="I156" s="34"/>
      <c r="J156" s="34"/>
      <c r="K156" s="34"/>
      <c r="L156" s="34"/>
      <c r="M156" s="34"/>
      <c r="N156" s="34"/>
      <c r="O156" s="34"/>
      <c r="P156" s="34"/>
      <c r="Q156" s="34"/>
      <c r="R156" s="34"/>
      <c r="S156" s="34"/>
      <c r="T156" s="34"/>
      <c r="U156" s="34"/>
    </row>
    <row r="157" spans="3:21" x14ac:dyDescent="0.3">
      <c r="C157" s="34"/>
      <c r="D157" s="34"/>
      <c r="E157" s="34"/>
      <c r="F157" s="34"/>
      <c r="G157" s="34"/>
      <c r="H157" s="34"/>
      <c r="I157" s="34"/>
      <c r="J157" s="34"/>
      <c r="K157" s="34"/>
      <c r="L157" s="34"/>
      <c r="M157" s="34"/>
      <c r="N157" s="34"/>
      <c r="O157" s="34"/>
      <c r="P157" s="34"/>
      <c r="Q157" s="34"/>
      <c r="R157" s="34"/>
      <c r="S157" s="34"/>
      <c r="T157" s="34"/>
      <c r="U157" s="34"/>
    </row>
    <row r="158" spans="3:21" x14ac:dyDescent="0.3">
      <c r="C158" s="34"/>
      <c r="D158" s="34"/>
      <c r="E158" s="34"/>
      <c r="F158" s="34"/>
      <c r="G158" s="34"/>
      <c r="H158" s="34"/>
      <c r="I158" s="34"/>
      <c r="J158" s="34"/>
      <c r="K158" s="34"/>
      <c r="L158" s="34"/>
      <c r="M158" s="34"/>
      <c r="N158" s="34"/>
      <c r="O158" s="34"/>
      <c r="P158" s="34"/>
      <c r="Q158" s="34"/>
      <c r="R158" s="34"/>
      <c r="S158" s="34"/>
      <c r="T158" s="34"/>
      <c r="U158" s="34"/>
    </row>
    <row r="159" spans="3:21" x14ac:dyDescent="0.3">
      <c r="C159" s="34"/>
      <c r="D159" s="34"/>
      <c r="E159" s="34"/>
      <c r="F159" s="34"/>
      <c r="G159" s="34"/>
      <c r="H159" s="34"/>
      <c r="I159" s="34"/>
      <c r="J159" s="34"/>
      <c r="K159" s="34"/>
      <c r="L159" s="34"/>
      <c r="M159" s="34"/>
      <c r="N159" s="34"/>
      <c r="O159" s="34"/>
      <c r="P159" s="34"/>
      <c r="Q159" s="34"/>
      <c r="R159" s="34"/>
      <c r="S159" s="34"/>
      <c r="T159" s="34"/>
      <c r="U159" s="34"/>
    </row>
    <row r="160" spans="3:21" x14ac:dyDescent="0.3">
      <c r="C160" s="34"/>
      <c r="D160" s="34"/>
      <c r="E160" s="34"/>
      <c r="F160" s="34"/>
      <c r="G160" s="34"/>
      <c r="H160" s="34"/>
      <c r="I160" s="34"/>
      <c r="J160" s="34"/>
      <c r="K160" s="34"/>
      <c r="L160" s="34"/>
      <c r="M160" s="34"/>
      <c r="N160" s="34"/>
      <c r="O160" s="34"/>
      <c r="P160" s="34"/>
      <c r="Q160" s="34"/>
      <c r="R160" s="34"/>
      <c r="S160" s="34"/>
      <c r="T160" s="34"/>
      <c r="U160" s="34"/>
    </row>
    <row r="161" spans="3:21" x14ac:dyDescent="0.3">
      <c r="C161" s="34"/>
      <c r="D161" s="34"/>
      <c r="E161" s="34"/>
      <c r="F161" s="34"/>
      <c r="G161" s="34"/>
      <c r="H161" s="34"/>
      <c r="I161" s="34"/>
      <c r="J161" s="34"/>
      <c r="K161" s="34"/>
      <c r="L161" s="34"/>
      <c r="M161" s="34"/>
      <c r="N161" s="34"/>
      <c r="O161" s="34"/>
      <c r="P161" s="34"/>
      <c r="Q161" s="34"/>
      <c r="R161" s="34"/>
      <c r="S161" s="34"/>
      <c r="T161" s="34"/>
      <c r="U161" s="34"/>
    </row>
    <row r="162" spans="3:21" x14ac:dyDescent="0.3">
      <c r="C162" s="34"/>
      <c r="D162" s="34"/>
      <c r="E162" s="34"/>
      <c r="F162" s="34"/>
      <c r="G162" s="34"/>
      <c r="H162" s="34"/>
      <c r="I162" s="34"/>
      <c r="J162" s="34"/>
      <c r="K162" s="34"/>
      <c r="L162" s="34"/>
      <c r="M162" s="34"/>
      <c r="N162" s="34"/>
      <c r="O162" s="34"/>
      <c r="P162" s="34"/>
      <c r="Q162" s="34"/>
      <c r="R162" s="34"/>
      <c r="S162" s="34"/>
      <c r="T162" s="34"/>
      <c r="U162" s="34"/>
    </row>
    <row r="163" spans="3:21" x14ac:dyDescent="0.3">
      <c r="C163" s="34"/>
      <c r="D163" s="34"/>
      <c r="E163" s="34"/>
      <c r="F163" s="34"/>
      <c r="G163" s="34"/>
      <c r="H163" s="34"/>
      <c r="I163" s="34"/>
      <c r="J163" s="34"/>
      <c r="K163" s="34"/>
      <c r="L163" s="34"/>
      <c r="M163" s="34"/>
      <c r="N163" s="34"/>
      <c r="O163" s="34"/>
      <c r="P163" s="34"/>
      <c r="Q163" s="34"/>
      <c r="R163" s="34"/>
      <c r="S163" s="34"/>
      <c r="T163" s="34"/>
      <c r="U163" s="34"/>
    </row>
    <row r="164" spans="3:21" x14ac:dyDescent="0.3">
      <c r="C164" s="34"/>
      <c r="D164" s="34"/>
      <c r="E164" s="34"/>
      <c r="F164" s="34"/>
      <c r="G164" s="34"/>
      <c r="H164" s="34"/>
      <c r="I164" s="34"/>
      <c r="J164" s="34"/>
      <c r="K164" s="34"/>
      <c r="L164" s="34"/>
      <c r="M164" s="34"/>
      <c r="N164" s="34"/>
      <c r="O164" s="34"/>
      <c r="P164" s="34"/>
      <c r="Q164" s="34"/>
      <c r="R164" s="34"/>
      <c r="S164" s="34"/>
      <c r="T164" s="34"/>
      <c r="U164" s="34"/>
    </row>
    <row r="165" spans="3:21" x14ac:dyDescent="0.3">
      <c r="C165" s="34"/>
      <c r="D165" s="34"/>
      <c r="E165" s="34"/>
      <c r="F165" s="34"/>
      <c r="G165" s="34"/>
      <c r="H165" s="34"/>
      <c r="I165" s="34"/>
      <c r="J165" s="34"/>
      <c r="K165" s="34"/>
      <c r="L165" s="34"/>
      <c r="M165" s="34"/>
      <c r="N165" s="34"/>
      <c r="O165" s="34"/>
      <c r="P165" s="34"/>
      <c r="Q165" s="34"/>
      <c r="R165" s="34"/>
      <c r="S165" s="34"/>
      <c r="T165" s="34"/>
      <c r="U165" s="34"/>
    </row>
    <row r="166" spans="3:21" x14ac:dyDescent="0.3">
      <c r="C166" s="34"/>
      <c r="D166" s="34"/>
      <c r="E166" s="34"/>
      <c r="F166" s="34"/>
      <c r="G166" s="34"/>
      <c r="H166" s="34"/>
      <c r="I166" s="34"/>
      <c r="J166" s="34"/>
      <c r="K166" s="34"/>
      <c r="L166" s="34"/>
      <c r="M166" s="34"/>
      <c r="N166" s="34"/>
      <c r="O166" s="34"/>
      <c r="P166" s="34"/>
      <c r="Q166" s="34"/>
      <c r="R166" s="34"/>
      <c r="S166" s="34"/>
      <c r="T166" s="34"/>
      <c r="U166" s="34"/>
    </row>
    <row r="167" spans="3:21" x14ac:dyDescent="0.3">
      <c r="C167" s="34"/>
      <c r="D167" s="34"/>
      <c r="E167" s="34"/>
      <c r="F167" s="34"/>
      <c r="G167" s="34"/>
      <c r="H167" s="34"/>
      <c r="I167" s="34"/>
      <c r="J167" s="34"/>
      <c r="K167" s="34"/>
      <c r="L167" s="34"/>
      <c r="M167" s="34"/>
      <c r="N167" s="34"/>
      <c r="O167" s="34"/>
      <c r="P167" s="34"/>
      <c r="Q167" s="34"/>
      <c r="R167" s="34"/>
      <c r="S167" s="34"/>
      <c r="T167" s="34"/>
      <c r="U167" s="34"/>
    </row>
    <row r="168" spans="3:21" x14ac:dyDescent="0.3">
      <c r="C168" s="34"/>
      <c r="D168" s="34"/>
      <c r="E168" s="34"/>
      <c r="F168" s="34"/>
      <c r="G168" s="34"/>
      <c r="H168" s="34"/>
      <c r="I168" s="34"/>
      <c r="J168" s="34"/>
      <c r="K168" s="34"/>
      <c r="L168" s="34"/>
      <c r="M168" s="34"/>
      <c r="N168" s="34"/>
      <c r="O168" s="34"/>
      <c r="P168" s="34"/>
      <c r="Q168" s="34"/>
      <c r="R168" s="34"/>
      <c r="S168" s="34"/>
      <c r="T168" s="34"/>
      <c r="U168" s="34"/>
    </row>
    <row r="169" spans="3:21" x14ac:dyDescent="0.3">
      <c r="C169" s="34"/>
      <c r="D169" s="34"/>
      <c r="E169" s="34"/>
      <c r="F169" s="34"/>
      <c r="G169" s="34"/>
      <c r="H169" s="34"/>
      <c r="I169" s="34"/>
      <c r="J169" s="34"/>
      <c r="K169" s="34"/>
      <c r="L169" s="34"/>
      <c r="M169" s="34"/>
      <c r="N169" s="34"/>
      <c r="O169" s="34"/>
      <c r="P169" s="34"/>
      <c r="Q169" s="34"/>
      <c r="R169" s="34"/>
      <c r="S169" s="34"/>
      <c r="T169" s="34"/>
      <c r="U169" s="34"/>
    </row>
    <row r="170" spans="3:21" x14ac:dyDescent="0.3">
      <c r="C170" s="34"/>
      <c r="D170" s="34"/>
      <c r="E170" s="34"/>
      <c r="F170" s="34"/>
      <c r="G170" s="34"/>
      <c r="H170" s="34"/>
      <c r="I170" s="34"/>
      <c r="J170" s="34"/>
      <c r="K170" s="34"/>
      <c r="L170" s="34"/>
      <c r="M170" s="34"/>
      <c r="N170" s="34"/>
      <c r="O170" s="34"/>
      <c r="P170" s="34"/>
      <c r="Q170" s="34"/>
      <c r="R170" s="34"/>
      <c r="S170" s="34"/>
      <c r="T170" s="34"/>
      <c r="U170" s="34"/>
    </row>
    <row r="171" spans="3:21" x14ac:dyDescent="0.3">
      <c r="C171" s="34"/>
      <c r="D171" s="34"/>
      <c r="E171" s="34"/>
      <c r="F171" s="34"/>
      <c r="G171" s="34"/>
      <c r="H171" s="34"/>
      <c r="I171" s="34"/>
      <c r="J171" s="34"/>
      <c r="K171" s="34"/>
      <c r="L171" s="34"/>
      <c r="M171" s="34"/>
      <c r="N171" s="34"/>
      <c r="O171" s="34"/>
      <c r="P171" s="34"/>
      <c r="Q171" s="34"/>
      <c r="R171" s="34"/>
      <c r="S171" s="34"/>
      <c r="T171" s="34"/>
      <c r="U171" s="34"/>
    </row>
    <row r="172" spans="3:21" x14ac:dyDescent="0.3">
      <c r="C172" s="34"/>
      <c r="D172" s="34"/>
      <c r="E172" s="34"/>
      <c r="F172" s="34"/>
      <c r="G172" s="34"/>
      <c r="H172" s="34"/>
      <c r="I172" s="34"/>
      <c r="J172" s="34"/>
      <c r="K172" s="34"/>
      <c r="L172" s="34"/>
      <c r="M172" s="34"/>
      <c r="N172" s="34"/>
      <c r="O172" s="34"/>
      <c r="P172" s="34"/>
      <c r="Q172" s="34"/>
      <c r="R172" s="34"/>
      <c r="S172" s="34"/>
      <c r="T172" s="34"/>
      <c r="U172" s="34"/>
    </row>
    <row r="173" spans="3:21" x14ac:dyDescent="0.3">
      <c r="C173" s="34"/>
      <c r="D173" s="34"/>
      <c r="E173" s="34"/>
      <c r="F173" s="34"/>
      <c r="G173" s="34"/>
      <c r="H173" s="34"/>
      <c r="I173" s="34"/>
      <c r="J173" s="34"/>
      <c r="K173" s="34"/>
      <c r="L173" s="34"/>
      <c r="M173" s="34"/>
      <c r="N173" s="34"/>
      <c r="O173" s="34"/>
      <c r="P173" s="34"/>
      <c r="Q173" s="34"/>
      <c r="R173" s="34"/>
      <c r="S173" s="34"/>
      <c r="T173" s="34"/>
      <c r="U173" s="34"/>
    </row>
    <row r="174" spans="3:21" x14ac:dyDescent="0.3">
      <c r="C174" s="34"/>
      <c r="D174" s="34"/>
      <c r="E174" s="34"/>
      <c r="F174" s="34"/>
      <c r="G174" s="34"/>
      <c r="H174" s="34"/>
      <c r="I174" s="34"/>
      <c r="J174" s="34"/>
      <c r="K174" s="34"/>
      <c r="L174" s="34"/>
      <c r="M174" s="34"/>
      <c r="N174" s="34"/>
      <c r="O174" s="34"/>
      <c r="P174" s="34"/>
      <c r="Q174" s="34"/>
      <c r="R174" s="34"/>
      <c r="S174" s="34"/>
      <c r="T174" s="34"/>
      <c r="U174" s="34"/>
    </row>
    <row r="175" spans="3:21" x14ac:dyDescent="0.3">
      <c r="C175" s="34"/>
      <c r="D175" s="34"/>
      <c r="E175" s="34"/>
      <c r="F175" s="34"/>
      <c r="G175" s="34"/>
      <c r="H175" s="34"/>
      <c r="I175" s="34"/>
      <c r="J175" s="34"/>
      <c r="K175" s="34"/>
      <c r="L175" s="34"/>
      <c r="M175" s="34"/>
      <c r="N175" s="34"/>
      <c r="O175" s="34"/>
      <c r="P175" s="34"/>
      <c r="Q175" s="34"/>
      <c r="R175" s="34"/>
      <c r="S175" s="34"/>
      <c r="T175" s="34"/>
      <c r="U175" s="34"/>
    </row>
    <row r="176" spans="3:21" x14ac:dyDescent="0.3">
      <c r="C176" s="34"/>
      <c r="D176" s="34"/>
      <c r="E176" s="34"/>
      <c r="F176" s="34"/>
      <c r="G176" s="34"/>
      <c r="H176" s="34"/>
      <c r="I176" s="34"/>
      <c r="J176" s="34"/>
      <c r="K176" s="34"/>
      <c r="L176" s="34"/>
      <c r="M176" s="34"/>
      <c r="N176" s="34"/>
      <c r="O176" s="34"/>
      <c r="P176" s="34"/>
      <c r="Q176" s="34"/>
      <c r="R176" s="34"/>
      <c r="S176" s="34"/>
      <c r="T176" s="34"/>
      <c r="U176" s="34"/>
    </row>
    <row r="177" spans="3:21" x14ac:dyDescent="0.3">
      <c r="C177" s="34"/>
      <c r="D177" s="34"/>
      <c r="E177" s="34"/>
      <c r="F177" s="34"/>
      <c r="G177" s="34"/>
      <c r="H177" s="34"/>
      <c r="I177" s="34"/>
      <c r="J177" s="34"/>
      <c r="K177" s="34"/>
      <c r="L177" s="34"/>
      <c r="M177" s="34"/>
      <c r="N177" s="34"/>
      <c r="O177" s="34"/>
      <c r="P177" s="34"/>
      <c r="Q177" s="34"/>
      <c r="R177" s="34"/>
      <c r="S177" s="34"/>
      <c r="T177" s="34"/>
      <c r="U177" s="34"/>
    </row>
    <row r="178" spans="3:21" x14ac:dyDescent="0.3">
      <c r="C178" s="34"/>
      <c r="D178" s="34"/>
      <c r="E178" s="34"/>
      <c r="F178" s="34"/>
      <c r="G178" s="34"/>
      <c r="H178" s="34"/>
      <c r="I178" s="34"/>
      <c r="J178" s="34"/>
      <c r="K178" s="34"/>
      <c r="L178" s="34"/>
      <c r="M178" s="34"/>
      <c r="N178" s="34"/>
      <c r="O178" s="34"/>
      <c r="P178" s="34"/>
      <c r="Q178" s="34"/>
      <c r="R178" s="34"/>
      <c r="S178" s="34"/>
      <c r="T178" s="34"/>
      <c r="U178" s="34"/>
    </row>
    <row r="179" spans="3:21" x14ac:dyDescent="0.3">
      <c r="C179" s="34"/>
      <c r="D179" s="34"/>
      <c r="E179" s="34"/>
      <c r="F179" s="34"/>
      <c r="G179" s="34"/>
      <c r="H179" s="34"/>
      <c r="I179" s="34"/>
      <c r="J179" s="34"/>
      <c r="K179" s="34"/>
      <c r="L179" s="34"/>
      <c r="M179" s="34"/>
      <c r="N179" s="34"/>
      <c r="O179" s="34"/>
      <c r="P179" s="34"/>
      <c r="Q179" s="34"/>
      <c r="R179" s="34"/>
      <c r="S179" s="34"/>
      <c r="T179" s="34"/>
      <c r="U179" s="34"/>
    </row>
    <row r="180" spans="3:21" x14ac:dyDescent="0.3">
      <c r="C180" s="34"/>
      <c r="D180" s="34"/>
      <c r="E180" s="34"/>
      <c r="F180" s="34"/>
      <c r="G180" s="34"/>
      <c r="H180" s="34"/>
      <c r="I180" s="34"/>
      <c r="J180" s="34"/>
      <c r="K180" s="34"/>
      <c r="L180" s="34"/>
      <c r="M180" s="34"/>
      <c r="N180" s="34"/>
      <c r="O180" s="34"/>
      <c r="P180" s="34"/>
      <c r="Q180" s="34"/>
      <c r="R180" s="34"/>
      <c r="S180" s="34"/>
      <c r="T180" s="34"/>
      <c r="U180" s="34"/>
    </row>
    <row r="181" spans="3:21" x14ac:dyDescent="0.3">
      <c r="C181" s="34"/>
      <c r="D181" s="34"/>
      <c r="E181" s="34"/>
      <c r="F181" s="34"/>
      <c r="G181" s="34"/>
      <c r="H181" s="34"/>
      <c r="I181" s="34"/>
      <c r="J181" s="34"/>
      <c r="K181" s="34"/>
      <c r="L181" s="34"/>
      <c r="M181" s="34"/>
      <c r="N181" s="34"/>
      <c r="O181" s="34"/>
      <c r="P181" s="34"/>
      <c r="Q181" s="34"/>
      <c r="R181" s="34"/>
      <c r="S181" s="34"/>
      <c r="T181" s="34"/>
      <c r="U181" s="34"/>
    </row>
    <row r="182" spans="3:21" x14ac:dyDescent="0.3">
      <c r="C182" s="34"/>
      <c r="D182" s="34"/>
      <c r="E182" s="34"/>
      <c r="F182" s="34"/>
      <c r="G182" s="34"/>
      <c r="H182" s="34"/>
      <c r="I182" s="34"/>
      <c r="J182" s="34"/>
      <c r="K182" s="34"/>
      <c r="L182" s="34"/>
      <c r="M182" s="34"/>
      <c r="N182" s="34"/>
      <c r="O182" s="34"/>
      <c r="P182" s="34"/>
      <c r="Q182" s="34"/>
      <c r="R182" s="34"/>
      <c r="S182" s="34"/>
      <c r="T182" s="34"/>
      <c r="U182" s="34"/>
    </row>
    <row r="183" spans="3:21" x14ac:dyDescent="0.3">
      <c r="C183" s="34"/>
      <c r="D183" s="34"/>
      <c r="E183" s="34"/>
      <c r="F183" s="34"/>
      <c r="G183" s="34"/>
      <c r="H183" s="34"/>
      <c r="I183" s="34"/>
      <c r="J183" s="34"/>
      <c r="K183" s="34"/>
      <c r="L183" s="34"/>
      <c r="M183" s="34"/>
      <c r="N183" s="34"/>
      <c r="O183" s="34"/>
      <c r="P183" s="34"/>
      <c r="Q183" s="34"/>
      <c r="R183" s="34"/>
      <c r="S183" s="34"/>
      <c r="T183" s="34"/>
      <c r="U183" s="34"/>
    </row>
    <row r="184" spans="3:21" x14ac:dyDescent="0.3">
      <c r="C184" s="34"/>
      <c r="D184" s="34"/>
      <c r="E184" s="34"/>
      <c r="F184" s="34"/>
      <c r="G184" s="34"/>
      <c r="H184" s="34"/>
      <c r="I184" s="34"/>
      <c r="J184" s="34"/>
      <c r="K184" s="34"/>
      <c r="L184" s="34"/>
      <c r="M184" s="34"/>
      <c r="N184" s="34"/>
      <c r="O184" s="34"/>
      <c r="P184" s="34"/>
      <c r="Q184" s="34"/>
      <c r="R184" s="34"/>
      <c r="S184" s="34"/>
      <c r="T184" s="34"/>
      <c r="U184" s="34"/>
    </row>
    <row r="185" spans="3:21" x14ac:dyDescent="0.3">
      <c r="C185" s="34"/>
      <c r="D185" s="34"/>
      <c r="E185" s="34"/>
      <c r="F185" s="34"/>
      <c r="G185" s="34"/>
      <c r="H185" s="34"/>
      <c r="I185" s="34"/>
      <c r="J185" s="34"/>
      <c r="K185" s="34"/>
      <c r="L185" s="34"/>
      <c r="M185" s="34"/>
      <c r="N185" s="34"/>
      <c r="O185" s="34"/>
      <c r="P185" s="34"/>
      <c r="Q185" s="34"/>
      <c r="R185" s="34"/>
      <c r="S185" s="34"/>
      <c r="T185" s="34"/>
      <c r="U185" s="34"/>
    </row>
    <row r="186" spans="3:21" x14ac:dyDescent="0.3">
      <c r="C186" s="34"/>
      <c r="D186" s="34"/>
      <c r="E186" s="34"/>
      <c r="F186" s="34"/>
      <c r="G186" s="34"/>
      <c r="H186" s="34"/>
      <c r="I186" s="34"/>
      <c r="J186" s="34"/>
      <c r="K186" s="34"/>
      <c r="L186" s="34"/>
      <c r="M186" s="34"/>
      <c r="N186" s="34"/>
      <c r="O186" s="34"/>
      <c r="P186" s="34"/>
      <c r="Q186" s="34"/>
      <c r="R186" s="34"/>
      <c r="S186" s="34"/>
      <c r="T186" s="34"/>
      <c r="U186" s="34"/>
    </row>
    <row r="187" spans="3:21" x14ac:dyDescent="0.3">
      <c r="C187" s="34"/>
      <c r="D187" s="34"/>
      <c r="E187" s="34"/>
      <c r="F187" s="34"/>
      <c r="G187" s="34"/>
      <c r="H187" s="34"/>
      <c r="I187" s="34"/>
      <c r="J187" s="34"/>
      <c r="K187" s="34"/>
      <c r="L187" s="34"/>
      <c r="M187" s="34"/>
      <c r="N187" s="34"/>
      <c r="O187" s="34"/>
      <c r="P187" s="34"/>
      <c r="Q187" s="34"/>
      <c r="R187" s="34"/>
      <c r="S187" s="34"/>
      <c r="T187" s="34"/>
      <c r="U187" s="34"/>
    </row>
    <row r="188" spans="3:21" x14ac:dyDescent="0.3">
      <c r="C188" s="34"/>
      <c r="D188" s="34"/>
      <c r="E188" s="34"/>
      <c r="F188" s="34"/>
      <c r="G188" s="34"/>
      <c r="H188" s="34"/>
      <c r="I188" s="34"/>
      <c r="J188" s="34"/>
      <c r="K188" s="34"/>
      <c r="L188" s="34"/>
      <c r="M188" s="34"/>
      <c r="N188" s="34"/>
      <c r="O188" s="34"/>
      <c r="P188" s="34"/>
      <c r="Q188" s="34"/>
      <c r="R188" s="34"/>
      <c r="S188" s="34"/>
      <c r="T188" s="34"/>
      <c r="U188" s="34"/>
    </row>
    <row r="189" spans="3:21" x14ac:dyDescent="0.3">
      <c r="C189" s="34"/>
      <c r="D189" s="34"/>
      <c r="E189" s="34"/>
      <c r="F189" s="34"/>
      <c r="G189" s="34"/>
      <c r="H189" s="34"/>
      <c r="I189" s="34"/>
      <c r="J189" s="34"/>
      <c r="K189" s="34"/>
      <c r="L189" s="34"/>
      <c r="M189" s="34"/>
      <c r="N189" s="34"/>
      <c r="O189" s="34"/>
      <c r="P189" s="34"/>
      <c r="Q189" s="34"/>
      <c r="R189" s="34"/>
      <c r="S189" s="34"/>
      <c r="T189" s="34"/>
      <c r="U189" s="34"/>
    </row>
    <row r="190" spans="3:21" x14ac:dyDescent="0.3">
      <c r="C190" s="34"/>
      <c r="D190" s="34"/>
      <c r="E190" s="34"/>
      <c r="F190" s="34"/>
      <c r="G190" s="34"/>
      <c r="H190" s="34"/>
      <c r="I190" s="34"/>
      <c r="J190" s="34"/>
      <c r="K190" s="34"/>
      <c r="L190" s="34"/>
      <c r="M190" s="34"/>
      <c r="N190" s="34"/>
      <c r="O190" s="34"/>
      <c r="P190" s="34"/>
      <c r="Q190" s="34"/>
      <c r="R190" s="34"/>
      <c r="S190" s="34"/>
      <c r="T190" s="34"/>
      <c r="U190" s="34"/>
    </row>
    <row r="191" spans="3:21" x14ac:dyDescent="0.3">
      <c r="C191" s="34"/>
      <c r="D191" s="34"/>
      <c r="E191" s="34"/>
      <c r="F191" s="34"/>
      <c r="G191" s="34"/>
      <c r="H191" s="34"/>
      <c r="I191" s="34"/>
      <c r="J191" s="34"/>
      <c r="K191" s="34"/>
      <c r="L191" s="34"/>
      <c r="M191" s="34"/>
      <c r="N191" s="34"/>
      <c r="O191" s="34"/>
      <c r="P191" s="34"/>
      <c r="Q191" s="34"/>
      <c r="R191" s="34"/>
      <c r="S191" s="34"/>
      <c r="T191" s="34"/>
      <c r="U191" s="34"/>
    </row>
    <row r="192" spans="3:21" x14ac:dyDescent="0.3">
      <c r="C192" s="34"/>
      <c r="D192" s="34"/>
      <c r="E192" s="34"/>
      <c r="F192" s="34"/>
      <c r="G192" s="34"/>
      <c r="H192" s="34"/>
      <c r="I192" s="34"/>
      <c r="J192" s="34"/>
      <c r="K192" s="34"/>
      <c r="L192" s="34"/>
      <c r="M192" s="34"/>
      <c r="N192" s="34"/>
      <c r="O192" s="34"/>
      <c r="P192" s="34"/>
      <c r="Q192" s="34"/>
      <c r="R192" s="34"/>
      <c r="S192" s="34"/>
      <c r="T192" s="34"/>
      <c r="U192" s="34"/>
    </row>
    <row r="193" spans="3:21" x14ac:dyDescent="0.3">
      <c r="C193" s="34"/>
      <c r="D193" s="34"/>
      <c r="E193" s="34"/>
      <c r="F193" s="34"/>
      <c r="G193" s="34"/>
      <c r="H193" s="34"/>
      <c r="I193" s="34"/>
      <c r="J193" s="34"/>
      <c r="K193" s="34"/>
      <c r="L193" s="34"/>
      <c r="M193" s="34"/>
      <c r="N193" s="34"/>
      <c r="O193" s="34"/>
      <c r="P193" s="34"/>
      <c r="Q193" s="34"/>
      <c r="R193" s="34"/>
      <c r="S193" s="34"/>
      <c r="T193" s="34"/>
      <c r="U193" s="34"/>
    </row>
    <row r="194" spans="3:21" x14ac:dyDescent="0.3">
      <c r="C194" s="34"/>
      <c r="D194" s="34"/>
      <c r="E194" s="34"/>
      <c r="F194" s="34"/>
      <c r="G194" s="34"/>
      <c r="H194" s="34"/>
      <c r="I194" s="34"/>
      <c r="J194" s="34"/>
      <c r="K194" s="34"/>
      <c r="L194" s="34"/>
      <c r="M194" s="34"/>
      <c r="N194" s="34"/>
      <c r="O194" s="34"/>
      <c r="P194" s="34"/>
      <c r="Q194" s="34"/>
      <c r="R194" s="34"/>
      <c r="S194" s="34"/>
      <c r="T194" s="34"/>
      <c r="U194" s="34"/>
    </row>
    <row r="195" spans="3:21" x14ac:dyDescent="0.3">
      <c r="C195" s="34"/>
      <c r="D195" s="34"/>
      <c r="E195" s="34"/>
      <c r="F195" s="34"/>
      <c r="G195" s="34"/>
      <c r="H195" s="34"/>
      <c r="I195" s="34"/>
      <c r="J195" s="34"/>
      <c r="K195" s="34"/>
      <c r="L195" s="34"/>
      <c r="M195" s="34"/>
      <c r="N195" s="34"/>
      <c r="O195" s="34"/>
      <c r="P195" s="34"/>
      <c r="Q195" s="34"/>
      <c r="R195" s="34"/>
      <c r="S195" s="34"/>
      <c r="T195" s="34"/>
      <c r="U195" s="34"/>
    </row>
    <row r="196" spans="3:21" x14ac:dyDescent="0.3">
      <c r="C196" s="34"/>
      <c r="D196" s="34"/>
      <c r="E196" s="34"/>
      <c r="F196" s="34"/>
      <c r="G196" s="34"/>
      <c r="H196" s="34"/>
      <c r="I196" s="34"/>
      <c r="J196" s="34"/>
      <c r="K196" s="34"/>
      <c r="L196" s="34"/>
      <c r="M196" s="34"/>
      <c r="N196" s="34"/>
      <c r="O196" s="34"/>
      <c r="P196" s="34"/>
      <c r="Q196" s="34"/>
      <c r="R196" s="34"/>
      <c r="S196" s="34"/>
      <c r="T196" s="34"/>
      <c r="U196" s="34"/>
    </row>
    <row r="197" spans="3:21" x14ac:dyDescent="0.3">
      <c r="C197" s="34"/>
      <c r="D197" s="34"/>
      <c r="E197" s="34"/>
      <c r="F197" s="34"/>
      <c r="G197" s="34"/>
      <c r="H197" s="34"/>
      <c r="I197" s="34"/>
      <c r="J197" s="34"/>
      <c r="K197" s="34"/>
      <c r="L197" s="34"/>
      <c r="M197" s="34"/>
      <c r="N197" s="34"/>
      <c r="O197" s="34"/>
      <c r="P197" s="34"/>
      <c r="Q197" s="34"/>
      <c r="R197" s="34"/>
      <c r="S197" s="34"/>
      <c r="T197" s="34"/>
      <c r="U197" s="34"/>
    </row>
    <row r="198" spans="3:21" x14ac:dyDescent="0.3">
      <c r="C198" s="34"/>
      <c r="D198" s="34"/>
      <c r="E198" s="34"/>
      <c r="F198" s="34"/>
      <c r="G198" s="34"/>
      <c r="H198" s="34"/>
      <c r="I198" s="34"/>
      <c r="J198" s="34"/>
      <c r="K198" s="34"/>
      <c r="L198" s="34"/>
      <c r="M198" s="34"/>
      <c r="N198" s="34"/>
      <c r="O198" s="34"/>
      <c r="P198" s="34"/>
      <c r="Q198" s="34"/>
      <c r="R198" s="34"/>
      <c r="S198" s="34"/>
      <c r="T198" s="34"/>
      <c r="U198" s="34"/>
    </row>
    <row r="199" spans="3:21" x14ac:dyDescent="0.3">
      <c r="C199" s="34"/>
      <c r="D199" s="34"/>
      <c r="E199" s="34"/>
      <c r="F199" s="34"/>
      <c r="G199" s="34"/>
      <c r="H199" s="34"/>
      <c r="I199" s="34"/>
      <c r="J199" s="34"/>
      <c r="K199" s="34"/>
      <c r="L199" s="34"/>
      <c r="M199" s="34"/>
      <c r="N199" s="34"/>
      <c r="O199" s="34"/>
      <c r="P199" s="34"/>
      <c r="Q199" s="34"/>
      <c r="R199" s="34"/>
      <c r="S199" s="34"/>
      <c r="T199" s="34"/>
      <c r="U199" s="34"/>
    </row>
    <row r="200" spans="3:21" x14ac:dyDescent="0.3">
      <c r="C200" s="34"/>
      <c r="D200" s="34"/>
      <c r="E200" s="34"/>
      <c r="F200" s="34"/>
      <c r="G200" s="34"/>
      <c r="H200" s="34"/>
      <c r="I200" s="34"/>
      <c r="J200" s="34"/>
      <c r="K200" s="34"/>
      <c r="L200" s="34"/>
      <c r="M200" s="34"/>
      <c r="N200" s="34"/>
      <c r="O200" s="34"/>
      <c r="P200" s="34"/>
      <c r="Q200" s="34"/>
      <c r="R200" s="34"/>
      <c r="S200" s="34"/>
      <c r="T200" s="34"/>
      <c r="U200" s="34"/>
    </row>
    <row r="201" spans="3:21" x14ac:dyDescent="0.3">
      <c r="C201" s="34"/>
      <c r="D201" s="34"/>
      <c r="E201" s="34"/>
      <c r="F201" s="34"/>
      <c r="G201" s="34"/>
      <c r="H201" s="34"/>
      <c r="I201" s="34"/>
      <c r="J201" s="34"/>
      <c r="K201" s="34"/>
      <c r="L201" s="34"/>
      <c r="M201" s="34"/>
      <c r="N201" s="34"/>
      <c r="O201" s="34"/>
      <c r="P201" s="34"/>
      <c r="Q201" s="34"/>
      <c r="R201" s="34"/>
      <c r="S201" s="34"/>
      <c r="T201" s="34"/>
      <c r="U201" s="34"/>
    </row>
    <row r="202" spans="3:21" x14ac:dyDescent="0.3">
      <c r="C202" s="34"/>
      <c r="D202" s="34"/>
      <c r="E202" s="34"/>
      <c r="F202" s="34"/>
      <c r="G202" s="34"/>
      <c r="H202" s="34"/>
      <c r="I202" s="34"/>
      <c r="J202" s="34"/>
      <c r="K202" s="34"/>
      <c r="L202" s="34"/>
      <c r="M202" s="34"/>
      <c r="N202" s="34"/>
      <c r="O202" s="34"/>
      <c r="P202" s="34"/>
      <c r="Q202" s="34"/>
      <c r="R202" s="34"/>
      <c r="S202" s="34"/>
      <c r="T202" s="34"/>
      <c r="U202" s="34"/>
    </row>
    <row r="203" spans="3:21" x14ac:dyDescent="0.3">
      <c r="C203" s="34"/>
      <c r="D203" s="34"/>
      <c r="E203" s="34"/>
      <c r="F203" s="34"/>
      <c r="G203" s="34"/>
      <c r="H203" s="34"/>
      <c r="I203" s="34"/>
      <c r="J203" s="34"/>
      <c r="K203" s="34"/>
      <c r="L203" s="34"/>
      <c r="M203" s="34"/>
      <c r="N203" s="34"/>
      <c r="O203" s="34"/>
      <c r="P203" s="34"/>
      <c r="Q203" s="34"/>
      <c r="R203" s="34"/>
      <c r="S203" s="34"/>
      <c r="T203" s="34"/>
      <c r="U203" s="34"/>
    </row>
    <row r="204" spans="3:21" x14ac:dyDescent="0.3">
      <c r="C204" s="34"/>
      <c r="D204" s="34"/>
      <c r="E204" s="34"/>
      <c r="F204" s="34"/>
      <c r="G204" s="34"/>
      <c r="H204" s="34"/>
      <c r="I204" s="34"/>
      <c r="J204" s="34"/>
      <c r="K204" s="34"/>
      <c r="L204" s="34"/>
      <c r="M204" s="34"/>
      <c r="N204" s="34"/>
      <c r="O204" s="34"/>
      <c r="P204" s="34"/>
      <c r="Q204" s="34"/>
      <c r="R204" s="34"/>
      <c r="S204" s="34"/>
      <c r="T204" s="34"/>
      <c r="U204" s="34"/>
    </row>
    <row r="205" spans="3:21" x14ac:dyDescent="0.3">
      <c r="C205" s="34"/>
      <c r="D205" s="34"/>
      <c r="E205" s="34"/>
      <c r="F205" s="34"/>
      <c r="G205" s="34"/>
      <c r="H205" s="34"/>
      <c r="I205" s="34"/>
      <c r="J205" s="34"/>
      <c r="K205" s="34"/>
      <c r="L205" s="34"/>
      <c r="M205" s="34"/>
      <c r="N205" s="34"/>
      <c r="O205" s="34"/>
      <c r="P205" s="34"/>
      <c r="Q205" s="34"/>
      <c r="R205" s="34"/>
      <c r="S205" s="34"/>
      <c r="T205" s="34"/>
      <c r="U205" s="34"/>
    </row>
    <row r="206" spans="3:21" x14ac:dyDescent="0.3">
      <c r="C206" s="34"/>
      <c r="D206" s="34"/>
      <c r="E206" s="34"/>
      <c r="F206" s="34"/>
      <c r="G206" s="34"/>
      <c r="H206" s="34"/>
      <c r="I206" s="34"/>
      <c r="J206" s="34"/>
      <c r="K206" s="34"/>
      <c r="L206" s="34"/>
      <c r="M206" s="34"/>
      <c r="N206" s="34"/>
      <c r="O206" s="34"/>
      <c r="P206" s="34"/>
      <c r="Q206" s="34"/>
      <c r="R206" s="34"/>
      <c r="S206" s="34"/>
      <c r="T206" s="34"/>
      <c r="U206" s="34"/>
    </row>
    <row r="207" spans="3:21" x14ac:dyDescent="0.3">
      <c r="C207" s="34"/>
      <c r="D207" s="34"/>
      <c r="E207" s="34"/>
      <c r="F207" s="34"/>
      <c r="G207" s="34"/>
      <c r="H207" s="34"/>
      <c r="I207" s="34"/>
      <c r="J207" s="34"/>
      <c r="K207" s="34"/>
      <c r="L207" s="34"/>
      <c r="M207" s="34"/>
      <c r="N207" s="34"/>
      <c r="O207" s="34"/>
      <c r="P207" s="34"/>
      <c r="Q207" s="34"/>
      <c r="R207" s="34"/>
      <c r="S207" s="34"/>
      <c r="T207" s="34"/>
      <c r="U207" s="34"/>
    </row>
    <row r="208" spans="3:21" x14ac:dyDescent="0.3">
      <c r="C208" s="34"/>
      <c r="D208" s="34"/>
      <c r="E208" s="34"/>
      <c r="F208" s="34"/>
      <c r="G208" s="34"/>
      <c r="H208" s="34"/>
      <c r="I208" s="34"/>
      <c r="J208" s="34"/>
      <c r="K208" s="34"/>
      <c r="L208" s="34"/>
      <c r="M208" s="34"/>
      <c r="N208" s="34"/>
      <c r="O208" s="34"/>
      <c r="P208" s="34"/>
      <c r="Q208" s="34"/>
      <c r="R208" s="34"/>
      <c r="S208" s="34"/>
      <c r="T208" s="34"/>
      <c r="U208" s="34"/>
    </row>
    <row r="209" spans="3:21" x14ac:dyDescent="0.3">
      <c r="C209" s="34"/>
      <c r="D209" s="34"/>
      <c r="E209" s="34"/>
      <c r="F209" s="34"/>
      <c r="G209" s="34"/>
      <c r="H209" s="34"/>
      <c r="I209" s="34"/>
      <c r="J209" s="34"/>
      <c r="K209" s="34"/>
      <c r="L209" s="34"/>
      <c r="M209" s="34"/>
      <c r="N209" s="34"/>
      <c r="O209" s="34"/>
      <c r="P209" s="34"/>
      <c r="Q209" s="34"/>
      <c r="R209" s="34"/>
      <c r="S209" s="34"/>
      <c r="T209" s="34"/>
      <c r="U209" s="34"/>
    </row>
    <row r="210" spans="3:21" x14ac:dyDescent="0.3">
      <c r="C210" s="34"/>
      <c r="D210" s="34"/>
      <c r="E210" s="34"/>
      <c r="F210" s="34"/>
      <c r="G210" s="34"/>
      <c r="H210" s="34"/>
      <c r="I210" s="34"/>
      <c r="J210" s="34"/>
      <c r="K210" s="34"/>
      <c r="L210" s="34"/>
      <c r="M210" s="34"/>
      <c r="N210" s="34"/>
      <c r="O210" s="34"/>
      <c r="P210" s="34"/>
      <c r="Q210" s="34"/>
      <c r="R210" s="34"/>
      <c r="S210" s="34"/>
      <c r="T210" s="34"/>
      <c r="U210" s="34"/>
    </row>
    <row r="211" spans="3:21" x14ac:dyDescent="0.3">
      <c r="C211" s="34"/>
      <c r="D211" s="34"/>
      <c r="E211" s="34"/>
      <c r="F211" s="34"/>
      <c r="G211" s="34"/>
      <c r="H211" s="34"/>
      <c r="I211" s="34"/>
      <c r="J211" s="34"/>
      <c r="K211" s="34"/>
      <c r="L211" s="34"/>
      <c r="M211" s="34"/>
      <c r="N211" s="34"/>
      <c r="O211" s="34"/>
      <c r="P211" s="34"/>
      <c r="Q211" s="34"/>
      <c r="R211" s="34"/>
      <c r="S211" s="34"/>
      <c r="T211" s="34"/>
      <c r="U211" s="34"/>
    </row>
    <row r="212" spans="3:21" x14ac:dyDescent="0.3">
      <c r="C212" s="34"/>
      <c r="D212" s="34"/>
      <c r="E212" s="34"/>
      <c r="F212" s="34"/>
      <c r="G212" s="34"/>
      <c r="H212" s="34"/>
      <c r="I212" s="34"/>
      <c r="J212" s="34"/>
      <c r="K212" s="34"/>
      <c r="L212" s="34"/>
      <c r="M212" s="34"/>
      <c r="N212" s="34"/>
      <c r="O212" s="34"/>
      <c r="P212" s="34"/>
      <c r="Q212" s="34"/>
      <c r="R212" s="34"/>
      <c r="S212" s="34"/>
      <c r="T212" s="34"/>
      <c r="U212" s="34"/>
    </row>
    <row r="213" spans="3:21" x14ac:dyDescent="0.3">
      <c r="C213" s="34"/>
      <c r="D213" s="34"/>
      <c r="E213" s="34"/>
      <c r="F213" s="34"/>
      <c r="G213" s="34"/>
      <c r="H213" s="34"/>
      <c r="I213" s="34"/>
      <c r="J213" s="34"/>
      <c r="K213" s="34"/>
      <c r="L213" s="34"/>
      <c r="M213" s="34"/>
      <c r="N213" s="34"/>
      <c r="O213" s="34"/>
      <c r="P213" s="34"/>
      <c r="Q213" s="34"/>
      <c r="R213" s="34"/>
      <c r="S213" s="34"/>
      <c r="T213" s="34"/>
      <c r="U213" s="34"/>
    </row>
    <row r="214" spans="3:21" x14ac:dyDescent="0.3">
      <c r="C214" s="34"/>
      <c r="D214" s="34"/>
      <c r="E214" s="34"/>
      <c r="F214" s="34"/>
      <c r="G214" s="34"/>
      <c r="H214" s="34"/>
      <c r="I214" s="34"/>
      <c r="J214" s="34"/>
      <c r="K214" s="34"/>
      <c r="L214" s="34"/>
      <c r="M214" s="34"/>
      <c r="N214" s="34"/>
      <c r="O214" s="34"/>
      <c r="P214" s="34"/>
      <c r="Q214" s="34"/>
      <c r="R214" s="34"/>
      <c r="S214" s="34"/>
      <c r="T214" s="34"/>
      <c r="U214" s="34"/>
    </row>
    <row r="215" spans="3:21" x14ac:dyDescent="0.3">
      <c r="C215" s="34"/>
      <c r="D215" s="34"/>
      <c r="E215" s="34"/>
      <c r="F215" s="34"/>
      <c r="G215" s="34"/>
      <c r="H215" s="34"/>
      <c r="I215" s="34"/>
      <c r="J215" s="34"/>
      <c r="K215" s="34"/>
      <c r="L215" s="34"/>
      <c r="M215" s="34"/>
      <c r="N215" s="34"/>
      <c r="O215" s="34"/>
      <c r="P215" s="34"/>
      <c r="Q215" s="34"/>
      <c r="R215" s="34"/>
      <c r="S215" s="34"/>
      <c r="T215" s="34"/>
      <c r="U215" s="34"/>
    </row>
    <row r="216" spans="3:21" x14ac:dyDescent="0.3">
      <c r="C216" s="34"/>
      <c r="D216" s="34"/>
      <c r="E216" s="34"/>
      <c r="F216" s="34"/>
      <c r="G216" s="34"/>
      <c r="H216" s="34"/>
      <c r="I216" s="34"/>
      <c r="J216" s="34"/>
      <c r="K216" s="34"/>
      <c r="L216" s="34"/>
      <c r="M216" s="34"/>
      <c r="N216" s="34"/>
      <c r="O216" s="34"/>
      <c r="P216" s="34"/>
      <c r="Q216" s="34"/>
      <c r="R216" s="34"/>
      <c r="S216" s="34"/>
      <c r="T216" s="34"/>
      <c r="U216" s="34"/>
    </row>
    <row r="217" spans="3:21" x14ac:dyDescent="0.3">
      <c r="C217" s="34"/>
      <c r="D217" s="34"/>
      <c r="E217" s="34"/>
      <c r="F217" s="34"/>
      <c r="G217" s="34"/>
      <c r="H217" s="34"/>
      <c r="I217" s="34"/>
      <c r="J217" s="34"/>
      <c r="K217" s="34"/>
      <c r="L217" s="34"/>
      <c r="M217" s="34"/>
      <c r="N217" s="34"/>
      <c r="O217" s="34"/>
      <c r="P217" s="34"/>
      <c r="Q217" s="34"/>
      <c r="R217" s="34"/>
      <c r="S217" s="34"/>
      <c r="T217" s="34"/>
      <c r="U217" s="34"/>
    </row>
    <row r="218" spans="3:21" x14ac:dyDescent="0.3">
      <c r="C218" s="34"/>
      <c r="D218" s="34"/>
      <c r="E218" s="34"/>
      <c r="F218" s="34"/>
      <c r="G218" s="34"/>
      <c r="H218" s="34"/>
      <c r="I218" s="34"/>
      <c r="J218" s="34"/>
      <c r="K218" s="34"/>
      <c r="L218" s="34"/>
      <c r="M218" s="34"/>
      <c r="N218" s="34"/>
      <c r="O218" s="34"/>
      <c r="P218" s="34"/>
      <c r="Q218" s="34"/>
      <c r="R218" s="34"/>
      <c r="S218" s="34"/>
      <c r="T218" s="34"/>
      <c r="U218" s="34"/>
    </row>
    <row r="219" spans="3:21" x14ac:dyDescent="0.3">
      <c r="C219" s="34"/>
      <c r="D219" s="34"/>
      <c r="E219" s="34"/>
      <c r="F219" s="34"/>
      <c r="G219" s="34"/>
      <c r="H219" s="34"/>
      <c r="I219" s="34"/>
      <c r="J219" s="34"/>
      <c r="K219" s="34"/>
      <c r="L219" s="34"/>
      <c r="M219" s="34"/>
      <c r="N219" s="34"/>
      <c r="O219" s="34"/>
      <c r="P219" s="34"/>
      <c r="Q219" s="34"/>
      <c r="R219" s="34"/>
      <c r="S219" s="34"/>
      <c r="T219" s="34"/>
      <c r="U219" s="34"/>
    </row>
    <row r="220" spans="3:21" x14ac:dyDescent="0.3">
      <c r="C220" s="34"/>
      <c r="D220" s="34"/>
      <c r="E220" s="34"/>
      <c r="F220" s="34"/>
      <c r="G220" s="34"/>
      <c r="H220" s="34"/>
      <c r="I220" s="34"/>
      <c r="J220" s="34"/>
      <c r="K220" s="34"/>
      <c r="L220" s="34"/>
      <c r="M220" s="34"/>
      <c r="N220" s="34"/>
      <c r="O220" s="34"/>
      <c r="P220" s="34"/>
      <c r="Q220" s="34"/>
      <c r="R220" s="34"/>
      <c r="S220" s="34"/>
      <c r="T220" s="34"/>
      <c r="U220" s="34"/>
    </row>
    <row r="221" spans="3:21" x14ac:dyDescent="0.3">
      <c r="C221" s="34"/>
      <c r="D221" s="34"/>
      <c r="E221" s="34"/>
      <c r="F221" s="34"/>
      <c r="G221" s="34"/>
      <c r="H221" s="34"/>
      <c r="I221" s="34"/>
      <c r="J221" s="34"/>
      <c r="K221" s="34"/>
      <c r="L221" s="34"/>
      <c r="M221" s="34"/>
      <c r="N221" s="34"/>
      <c r="O221" s="34"/>
      <c r="P221" s="34"/>
      <c r="Q221" s="34"/>
      <c r="R221" s="34"/>
      <c r="S221" s="34"/>
      <c r="T221" s="34"/>
      <c r="U221" s="34"/>
    </row>
    <row r="222" spans="3:21" x14ac:dyDescent="0.3">
      <c r="C222" s="34"/>
      <c r="D222" s="34"/>
      <c r="E222" s="34"/>
      <c r="F222" s="34"/>
      <c r="G222" s="34"/>
      <c r="H222" s="34"/>
      <c r="I222" s="34"/>
      <c r="J222" s="34"/>
      <c r="K222" s="34"/>
      <c r="L222" s="34"/>
      <c r="M222" s="34"/>
      <c r="N222" s="34"/>
      <c r="O222" s="34"/>
      <c r="P222" s="34"/>
      <c r="Q222" s="34"/>
      <c r="R222" s="34"/>
      <c r="S222" s="34"/>
      <c r="T222" s="34"/>
      <c r="U222" s="34"/>
    </row>
    <row r="223" spans="3:21" x14ac:dyDescent="0.3">
      <c r="C223" s="34"/>
      <c r="D223" s="34"/>
      <c r="E223" s="34"/>
      <c r="F223" s="34"/>
      <c r="G223" s="34"/>
      <c r="H223" s="34"/>
      <c r="I223" s="34"/>
      <c r="J223" s="34"/>
      <c r="K223" s="34"/>
      <c r="L223" s="34"/>
      <c r="M223" s="34"/>
      <c r="N223" s="34"/>
      <c r="O223" s="34"/>
      <c r="P223" s="34"/>
      <c r="Q223" s="34"/>
      <c r="R223" s="34"/>
      <c r="S223" s="34"/>
      <c r="T223" s="34"/>
      <c r="U223" s="34"/>
    </row>
    <row r="224" spans="3:21" x14ac:dyDescent="0.3">
      <c r="C224" s="34"/>
      <c r="D224" s="34"/>
      <c r="E224" s="34"/>
      <c r="F224" s="34"/>
      <c r="G224" s="34"/>
      <c r="H224" s="34"/>
      <c r="I224" s="34"/>
      <c r="J224" s="34"/>
      <c r="K224" s="34"/>
      <c r="L224" s="34"/>
      <c r="M224" s="34"/>
      <c r="N224" s="34"/>
      <c r="O224" s="34"/>
      <c r="P224" s="34"/>
      <c r="Q224" s="34"/>
      <c r="R224" s="34"/>
      <c r="S224" s="34"/>
      <c r="T224" s="34"/>
      <c r="U224" s="34"/>
    </row>
    <row r="225" spans="3:21" x14ac:dyDescent="0.3">
      <c r="C225" s="34"/>
      <c r="D225" s="34"/>
      <c r="E225" s="34"/>
      <c r="F225" s="34"/>
      <c r="G225" s="34"/>
      <c r="H225" s="34"/>
      <c r="I225" s="34"/>
      <c r="J225" s="34"/>
      <c r="K225" s="34"/>
      <c r="L225" s="34"/>
      <c r="M225" s="34"/>
      <c r="N225" s="34"/>
      <c r="O225" s="34"/>
      <c r="P225" s="34"/>
      <c r="Q225" s="34"/>
      <c r="R225" s="34"/>
      <c r="S225" s="34"/>
      <c r="T225" s="34"/>
      <c r="U225" s="34"/>
    </row>
    <row r="226" spans="3:21" x14ac:dyDescent="0.3">
      <c r="C226" s="34"/>
      <c r="D226" s="34"/>
      <c r="E226" s="34"/>
      <c r="F226" s="34"/>
      <c r="G226" s="34"/>
      <c r="H226" s="34"/>
      <c r="I226" s="34"/>
      <c r="J226" s="34"/>
      <c r="K226" s="34"/>
      <c r="L226" s="34"/>
      <c r="M226" s="34"/>
      <c r="N226" s="34"/>
      <c r="O226" s="34"/>
      <c r="P226" s="34"/>
      <c r="Q226" s="34"/>
      <c r="R226" s="34"/>
      <c r="S226" s="34"/>
      <c r="T226" s="34"/>
      <c r="U226" s="34"/>
    </row>
    <row r="227" spans="3:21" x14ac:dyDescent="0.3">
      <c r="C227" s="34"/>
      <c r="D227" s="34"/>
      <c r="E227" s="34"/>
      <c r="F227" s="34"/>
      <c r="G227" s="34"/>
      <c r="H227" s="34"/>
      <c r="I227" s="34"/>
      <c r="J227" s="34"/>
      <c r="K227" s="34"/>
      <c r="L227" s="34"/>
      <c r="M227" s="34"/>
      <c r="N227" s="34"/>
      <c r="O227" s="34"/>
      <c r="P227" s="34"/>
      <c r="Q227" s="34"/>
      <c r="R227" s="34"/>
      <c r="S227" s="34"/>
      <c r="T227" s="34"/>
      <c r="U227" s="34"/>
    </row>
    <row r="228" spans="3:21" x14ac:dyDescent="0.3">
      <c r="C228" s="34"/>
      <c r="D228" s="34"/>
      <c r="E228" s="34"/>
      <c r="F228" s="34"/>
      <c r="G228" s="34"/>
      <c r="H228" s="34"/>
      <c r="I228" s="34"/>
      <c r="J228" s="34"/>
      <c r="K228" s="34"/>
      <c r="L228" s="34"/>
      <c r="M228" s="34"/>
      <c r="N228" s="34"/>
      <c r="O228" s="34"/>
      <c r="P228" s="34"/>
      <c r="Q228" s="34"/>
      <c r="R228" s="34"/>
      <c r="S228" s="34"/>
      <c r="T228" s="34"/>
      <c r="U228" s="34"/>
    </row>
    <row r="229" spans="3:21" x14ac:dyDescent="0.3">
      <c r="C229" s="34"/>
      <c r="D229" s="34"/>
      <c r="E229" s="34"/>
      <c r="F229" s="34"/>
      <c r="G229" s="34"/>
      <c r="H229" s="34"/>
      <c r="I229" s="34"/>
      <c r="J229" s="34"/>
      <c r="K229" s="34"/>
      <c r="L229" s="34"/>
      <c r="M229" s="34"/>
      <c r="N229" s="34"/>
      <c r="O229" s="34"/>
      <c r="P229" s="34"/>
      <c r="Q229" s="34"/>
      <c r="R229" s="34"/>
      <c r="S229" s="34"/>
      <c r="T229" s="34"/>
      <c r="U229" s="34"/>
    </row>
    <row r="230" spans="3:21" x14ac:dyDescent="0.3">
      <c r="C230" s="34"/>
      <c r="D230" s="34"/>
      <c r="E230" s="34"/>
      <c r="F230" s="34"/>
      <c r="G230" s="34"/>
      <c r="H230" s="34"/>
      <c r="I230" s="34"/>
      <c r="J230" s="34"/>
      <c r="K230" s="34"/>
      <c r="L230" s="34"/>
      <c r="M230" s="34"/>
      <c r="N230" s="34"/>
      <c r="O230" s="34"/>
      <c r="P230" s="34"/>
      <c r="Q230" s="34"/>
      <c r="R230" s="34"/>
      <c r="S230" s="34"/>
      <c r="T230" s="34"/>
      <c r="U230" s="34"/>
    </row>
    <row r="231" spans="3:21" x14ac:dyDescent="0.3">
      <c r="C231" s="34"/>
      <c r="D231" s="34"/>
      <c r="E231" s="34"/>
      <c r="F231" s="34"/>
      <c r="G231" s="34"/>
      <c r="H231" s="34"/>
      <c r="I231" s="34"/>
      <c r="J231" s="34"/>
      <c r="K231" s="34"/>
      <c r="L231" s="34"/>
      <c r="M231" s="34"/>
      <c r="N231" s="34"/>
      <c r="O231" s="34"/>
      <c r="P231" s="34"/>
      <c r="Q231" s="34"/>
      <c r="R231" s="34"/>
      <c r="S231" s="34"/>
      <c r="T231" s="34"/>
      <c r="U231" s="34"/>
    </row>
    <row r="232" spans="3:21" x14ac:dyDescent="0.3">
      <c r="C232" s="34"/>
      <c r="D232" s="34"/>
      <c r="E232" s="34"/>
      <c r="F232" s="34"/>
      <c r="G232" s="34"/>
      <c r="H232" s="34"/>
      <c r="I232" s="34"/>
      <c r="J232" s="34"/>
      <c r="K232" s="34"/>
      <c r="L232" s="34"/>
      <c r="M232" s="34"/>
      <c r="N232" s="34"/>
      <c r="O232" s="34"/>
      <c r="P232" s="34"/>
      <c r="Q232" s="34"/>
      <c r="R232" s="34"/>
      <c r="S232" s="34"/>
      <c r="T232" s="34"/>
      <c r="U232" s="34"/>
    </row>
    <row r="233" spans="3:21" x14ac:dyDescent="0.3">
      <c r="C233" s="34"/>
      <c r="D233" s="34"/>
      <c r="E233" s="34"/>
      <c r="F233" s="34"/>
      <c r="G233" s="34"/>
      <c r="H233" s="34"/>
      <c r="I233" s="34"/>
      <c r="J233" s="34"/>
      <c r="K233" s="34"/>
      <c r="L233" s="34"/>
      <c r="M233" s="34"/>
      <c r="N233" s="34"/>
      <c r="O233" s="34"/>
      <c r="P233" s="34"/>
      <c r="Q233" s="34"/>
      <c r="R233" s="34"/>
      <c r="S233" s="34"/>
      <c r="T233" s="34"/>
      <c r="U233" s="34"/>
    </row>
    <row r="234" spans="3:21" x14ac:dyDescent="0.3">
      <c r="C234" s="34"/>
      <c r="D234" s="34"/>
      <c r="E234" s="34"/>
      <c r="F234" s="34"/>
      <c r="G234" s="34"/>
      <c r="H234" s="34"/>
      <c r="I234" s="34"/>
      <c r="J234" s="34"/>
      <c r="K234" s="34"/>
      <c r="L234" s="34"/>
      <c r="M234" s="34"/>
      <c r="N234" s="34"/>
      <c r="O234" s="34"/>
      <c r="P234" s="34"/>
      <c r="Q234" s="34"/>
      <c r="R234" s="34"/>
      <c r="S234" s="34"/>
      <c r="T234" s="34"/>
      <c r="U234" s="34"/>
    </row>
    <row r="235" spans="3:21" x14ac:dyDescent="0.3">
      <c r="C235" s="34"/>
      <c r="D235" s="34"/>
      <c r="E235" s="34"/>
      <c r="F235" s="34"/>
      <c r="G235" s="34"/>
      <c r="H235" s="34"/>
      <c r="I235" s="34"/>
      <c r="J235" s="34"/>
      <c r="K235" s="34"/>
      <c r="L235" s="34"/>
      <c r="M235" s="34"/>
      <c r="N235" s="34"/>
      <c r="O235" s="34"/>
      <c r="P235" s="34"/>
      <c r="Q235" s="34"/>
      <c r="R235" s="34"/>
      <c r="S235" s="34"/>
      <c r="T235" s="34"/>
      <c r="U235" s="34"/>
    </row>
    <row r="236" spans="3:21" x14ac:dyDescent="0.3">
      <c r="C236" s="34"/>
      <c r="D236" s="34"/>
      <c r="E236" s="34"/>
      <c r="F236" s="34"/>
      <c r="G236" s="34"/>
      <c r="H236" s="34"/>
      <c r="I236" s="34"/>
      <c r="J236" s="34"/>
      <c r="K236" s="34"/>
      <c r="L236" s="34"/>
      <c r="M236" s="34"/>
      <c r="N236" s="34"/>
      <c r="O236" s="34"/>
      <c r="P236" s="34"/>
      <c r="Q236" s="34"/>
      <c r="R236" s="34"/>
      <c r="S236" s="34"/>
      <c r="T236" s="34"/>
      <c r="U236" s="34"/>
    </row>
    <row r="237" spans="3:21" x14ac:dyDescent="0.3">
      <c r="C237" s="34"/>
      <c r="D237" s="34"/>
      <c r="E237" s="34"/>
      <c r="F237" s="34"/>
      <c r="G237" s="34"/>
      <c r="H237" s="34"/>
      <c r="I237" s="34"/>
      <c r="J237" s="34"/>
      <c r="K237" s="34"/>
      <c r="L237" s="34"/>
      <c r="M237" s="34"/>
      <c r="N237" s="34"/>
      <c r="O237" s="34"/>
      <c r="P237" s="34"/>
      <c r="Q237" s="34"/>
      <c r="R237" s="34"/>
      <c r="S237" s="34"/>
      <c r="T237" s="34"/>
      <c r="U237" s="34"/>
    </row>
    <row r="238" spans="3:21" x14ac:dyDescent="0.3">
      <c r="C238" s="34"/>
      <c r="D238" s="34"/>
      <c r="E238" s="34"/>
      <c r="F238" s="34"/>
      <c r="G238" s="34"/>
      <c r="H238" s="34"/>
      <c r="I238" s="34"/>
      <c r="J238" s="34"/>
      <c r="K238" s="34"/>
      <c r="L238" s="34"/>
      <c r="M238" s="34"/>
      <c r="N238" s="34"/>
      <c r="O238" s="34"/>
      <c r="P238" s="34"/>
      <c r="Q238" s="34"/>
      <c r="R238" s="34"/>
      <c r="S238" s="34"/>
      <c r="T238" s="34"/>
      <c r="U238" s="34"/>
    </row>
    <row r="239" spans="3:21" x14ac:dyDescent="0.3">
      <c r="C239" s="34"/>
      <c r="D239" s="34"/>
      <c r="E239" s="34"/>
      <c r="F239" s="34"/>
      <c r="G239" s="34"/>
      <c r="H239" s="34"/>
      <c r="I239" s="34"/>
      <c r="J239" s="34"/>
      <c r="K239" s="34"/>
      <c r="L239" s="34"/>
      <c r="M239" s="34"/>
      <c r="N239" s="34"/>
      <c r="O239" s="34"/>
      <c r="P239" s="34"/>
      <c r="Q239" s="34"/>
      <c r="R239" s="34"/>
      <c r="S239" s="34"/>
      <c r="T239" s="34"/>
      <c r="U239" s="34"/>
    </row>
    <row r="240" spans="3:21" x14ac:dyDescent="0.3">
      <c r="C240" s="34"/>
      <c r="D240" s="34"/>
      <c r="E240" s="34"/>
      <c r="F240" s="34"/>
      <c r="G240" s="34"/>
      <c r="H240" s="34"/>
      <c r="I240" s="34"/>
      <c r="J240" s="34"/>
      <c r="K240" s="34"/>
      <c r="L240" s="34"/>
      <c r="M240" s="34"/>
      <c r="N240" s="34"/>
      <c r="O240" s="34"/>
      <c r="P240" s="34"/>
      <c r="Q240" s="34"/>
      <c r="R240" s="34"/>
      <c r="S240" s="34"/>
      <c r="T240" s="34"/>
      <c r="U240" s="34"/>
    </row>
    <row r="241" spans="3:21" x14ac:dyDescent="0.3">
      <c r="C241" s="34"/>
      <c r="D241" s="34"/>
      <c r="E241" s="34"/>
      <c r="F241" s="34"/>
      <c r="G241" s="34"/>
      <c r="H241" s="34"/>
      <c r="I241" s="34"/>
      <c r="J241" s="34"/>
      <c r="K241" s="34"/>
      <c r="L241" s="34"/>
      <c r="M241" s="34"/>
      <c r="N241" s="34"/>
      <c r="O241" s="34"/>
      <c r="P241" s="34"/>
      <c r="Q241" s="34"/>
      <c r="R241" s="34"/>
      <c r="S241" s="34"/>
      <c r="T241" s="34"/>
      <c r="U241" s="34"/>
    </row>
    <row r="242" spans="3:21" x14ac:dyDescent="0.3">
      <c r="C242" s="34"/>
      <c r="D242" s="34"/>
      <c r="E242" s="34"/>
      <c r="F242" s="34"/>
      <c r="G242" s="34"/>
      <c r="H242" s="34"/>
      <c r="I242" s="34"/>
      <c r="J242" s="34"/>
      <c r="K242" s="34"/>
      <c r="L242" s="34"/>
      <c r="M242" s="34"/>
      <c r="N242" s="34"/>
      <c r="O242" s="34"/>
      <c r="P242" s="34"/>
      <c r="Q242" s="34"/>
      <c r="R242" s="34"/>
      <c r="S242" s="34"/>
      <c r="T242" s="34"/>
      <c r="U242" s="34"/>
    </row>
    <row r="243" spans="3:21" x14ac:dyDescent="0.3">
      <c r="C243" s="34"/>
      <c r="D243" s="34"/>
      <c r="E243" s="34"/>
      <c r="F243" s="34"/>
      <c r="G243" s="34"/>
      <c r="H243" s="34"/>
      <c r="I243" s="34"/>
      <c r="J243" s="34"/>
      <c r="K243" s="34"/>
      <c r="L243" s="34"/>
      <c r="M243" s="34"/>
      <c r="N243" s="34"/>
      <c r="O243" s="34"/>
      <c r="P243" s="34"/>
      <c r="Q243" s="34"/>
      <c r="R243" s="34"/>
      <c r="S243" s="34"/>
      <c r="T243" s="34"/>
      <c r="U243" s="34"/>
    </row>
    <row r="244" spans="3:21" x14ac:dyDescent="0.3">
      <c r="C244" s="34"/>
      <c r="D244" s="34"/>
      <c r="E244" s="34"/>
      <c r="F244" s="34"/>
      <c r="G244" s="34"/>
      <c r="H244" s="34"/>
      <c r="I244" s="34"/>
      <c r="J244" s="34"/>
      <c r="K244" s="34"/>
      <c r="L244" s="34"/>
      <c r="M244" s="34"/>
      <c r="N244" s="34"/>
      <c r="O244" s="34"/>
      <c r="P244" s="34"/>
      <c r="Q244" s="34"/>
      <c r="R244" s="34"/>
      <c r="S244" s="34"/>
      <c r="T244" s="34"/>
      <c r="U244" s="34"/>
    </row>
    <row r="245" spans="3:21" x14ac:dyDescent="0.3">
      <c r="C245" s="34"/>
      <c r="D245" s="34"/>
      <c r="E245" s="34"/>
      <c r="F245" s="34"/>
      <c r="G245" s="34"/>
      <c r="H245" s="34"/>
      <c r="I245" s="34"/>
      <c r="J245" s="34"/>
      <c r="K245" s="34"/>
      <c r="L245" s="34"/>
      <c r="M245" s="34"/>
      <c r="N245" s="34"/>
      <c r="O245" s="34"/>
      <c r="P245" s="34"/>
      <c r="Q245" s="34"/>
      <c r="R245" s="34"/>
      <c r="S245" s="34"/>
      <c r="T245" s="34"/>
      <c r="U245" s="34"/>
    </row>
    <row r="246" spans="3:21" x14ac:dyDescent="0.3">
      <c r="C246" s="34"/>
      <c r="D246" s="34"/>
      <c r="E246" s="34"/>
      <c r="F246" s="34"/>
      <c r="G246" s="34"/>
      <c r="H246" s="34"/>
      <c r="I246" s="34"/>
      <c r="J246" s="34"/>
      <c r="K246" s="34"/>
      <c r="L246" s="34"/>
      <c r="M246" s="34"/>
      <c r="N246" s="34"/>
      <c r="O246" s="34"/>
      <c r="P246" s="34"/>
      <c r="Q246" s="34"/>
      <c r="R246" s="34"/>
      <c r="S246" s="34"/>
      <c r="T246" s="34"/>
      <c r="U246" s="34"/>
    </row>
    <row r="247" spans="3:21" x14ac:dyDescent="0.3">
      <c r="C247" s="34"/>
      <c r="D247" s="34"/>
      <c r="E247" s="34"/>
      <c r="F247" s="34"/>
      <c r="G247" s="34"/>
      <c r="H247" s="34"/>
      <c r="I247" s="34"/>
      <c r="J247" s="34"/>
      <c r="K247" s="34"/>
      <c r="L247" s="34"/>
      <c r="M247" s="34"/>
      <c r="N247" s="34"/>
      <c r="O247" s="34"/>
      <c r="P247" s="34"/>
      <c r="Q247" s="34"/>
      <c r="R247" s="34"/>
      <c r="S247" s="34"/>
      <c r="T247" s="34"/>
      <c r="U247" s="34"/>
    </row>
    <row r="248" spans="3:21" x14ac:dyDescent="0.3">
      <c r="C248" s="34"/>
      <c r="D248" s="34"/>
      <c r="E248" s="34"/>
      <c r="F248" s="34"/>
      <c r="G248" s="34"/>
      <c r="H248" s="34"/>
      <c r="I248" s="34"/>
      <c r="J248" s="34"/>
      <c r="K248" s="34"/>
      <c r="L248" s="34"/>
      <c r="M248" s="34"/>
      <c r="N248" s="34"/>
      <c r="O248" s="34"/>
      <c r="P248" s="34"/>
      <c r="Q248" s="34"/>
      <c r="R248" s="34"/>
      <c r="S248" s="34"/>
      <c r="T248" s="34"/>
      <c r="U248" s="34"/>
    </row>
    <row r="249" spans="3:21" x14ac:dyDescent="0.3">
      <c r="C249" s="34"/>
      <c r="D249" s="34"/>
      <c r="E249" s="34"/>
      <c r="F249" s="34"/>
      <c r="G249" s="34"/>
      <c r="H249" s="34"/>
      <c r="I249" s="34"/>
      <c r="J249" s="34"/>
      <c r="K249" s="34"/>
      <c r="L249" s="34"/>
      <c r="M249" s="34"/>
      <c r="N249" s="34"/>
      <c r="O249" s="34"/>
      <c r="P249" s="34"/>
      <c r="Q249" s="34"/>
      <c r="R249" s="34"/>
      <c r="S249" s="34"/>
      <c r="T249" s="34"/>
      <c r="U249" s="34"/>
    </row>
    <row r="250" spans="3:21" x14ac:dyDescent="0.3">
      <c r="C250" s="34"/>
      <c r="D250" s="34"/>
      <c r="E250" s="34"/>
      <c r="F250" s="34"/>
      <c r="G250" s="34"/>
      <c r="H250" s="34"/>
      <c r="I250" s="34"/>
      <c r="J250" s="34"/>
      <c r="K250" s="34"/>
      <c r="L250" s="34"/>
      <c r="M250" s="34"/>
      <c r="N250" s="34"/>
      <c r="O250" s="34"/>
      <c r="P250" s="34"/>
      <c r="Q250" s="34"/>
      <c r="R250" s="34"/>
      <c r="S250" s="34"/>
      <c r="T250" s="34"/>
      <c r="U250" s="34"/>
    </row>
    <row r="251" spans="3:21" x14ac:dyDescent="0.3">
      <c r="C251" s="34"/>
      <c r="D251" s="34"/>
      <c r="E251" s="34"/>
      <c r="F251" s="34"/>
      <c r="G251" s="34"/>
      <c r="H251" s="34"/>
      <c r="I251" s="34"/>
      <c r="J251" s="34"/>
      <c r="K251" s="34"/>
      <c r="L251" s="34"/>
      <c r="M251" s="34"/>
      <c r="N251" s="34"/>
      <c r="O251" s="34"/>
      <c r="P251" s="34"/>
      <c r="Q251" s="34"/>
      <c r="R251" s="34"/>
      <c r="S251" s="34"/>
      <c r="T251" s="34"/>
      <c r="U251" s="34"/>
    </row>
    <row r="252" spans="3:21" x14ac:dyDescent="0.3">
      <c r="C252" s="34"/>
      <c r="D252" s="34"/>
      <c r="E252" s="34"/>
      <c r="F252" s="34"/>
      <c r="G252" s="34"/>
      <c r="H252" s="34"/>
      <c r="I252" s="34"/>
      <c r="J252" s="34"/>
      <c r="K252" s="34"/>
      <c r="L252" s="34"/>
      <c r="M252" s="34"/>
      <c r="N252" s="34"/>
      <c r="O252" s="34"/>
      <c r="P252" s="34"/>
      <c r="Q252" s="34"/>
      <c r="R252" s="34"/>
      <c r="S252" s="34"/>
      <c r="T252" s="34"/>
      <c r="U252" s="34"/>
    </row>
    <row r="253" spans="3:21" x14ac:dyDescent="0.3">
      <c r="C253" s="34"/>
      <c r="D253" s="34"/>
      <c r="E253" s="34"/>
      <c r="F253" s="34"/>
      <c r="G253" s="34"/>
      <c r="H253" s="34"/>
      <c r="I253" s="34"/>
      <c r="J253" s="34"/>
      <c r="K253" s="34"/>
      <c r="L253" s="34"/>
      <c r="M253" s="34"/>
      <c r="N253" s="34"/>
      <c r="O253" s="34"/>
      <c r="P253" s="34"/>
      <c r="Q253" s="34"/>
      <c r="R253" s="34"/>
      <c r="S253" s="34"/>
      <c r="T253" s="34"/>
      <c r="U253" s="34"/>
    </row>
    <row r="254" spans="3:21" x14ac:dyDescent="0.3">
      <c r="C254" s="34"/>
      <c r="D254" s="34"/>
      <c r="E254" s="34"/>
      <c r="F254" s="34"/>
      <c r="G254" s="34"/>
      <c r="H254" s="34"/>
      <c r="I254" s="34"/>
      <c r="J254" s="34"/>
      <c r="K254" s="34"/>
      <c r="L254" s="34"/>
      <c r="M254" s="34"/>
      <c r="N254" s="34"/>
      <c r="O254" s="34"/>
      <c r="P254" s="34"/>
      <c r="Q254" s="34"/>
      <c r="R254" s="34"/>
      <c r="S254" s="34"/>
      <c r="T254" s="34"/>
      <c r="U254" s="34"/>
    </row>
    <row r="255" spans="3:21" x14ac:dyDescent="0.3">
      <c r="C255" s="34"/>
      <c r="D255" s="34"/>
      <c r="E255" s="34"/>
      <c r="F255" s="34"/>
      <c r="G255" s="34"/>
      <c r="H255" s="34"/>
      <c r="I255" s="34"/>
      <c r="J255" s="34"/>
      <c r="K255" s="34"/>
      <c r="L255" s="34"/>
      <c r="M255" s="34"/>
      <c r="N255" s="34"/>
      <c r="O255" s="34"/>
      <c r="P255" s="34"/>
      <c r="Q255" s="34"/>
      <c r="R255" s="34"/>
      <c r="S255" s="34"/>
      <c r="T255" s="34"/>
      <c r="U255" s="34"/>
    </row>
    <row r="256" spans="3:21" x14ac:dyDescent="0.3">
      <c r="C256" s="34"/>
      <c r="D256" s="34"/>
      <c r="E256" s="34"/>
      <c r="F256" s="34"/>
      <c r="G256" s="34"/>
      <c r="H256" s="34"/>
      <c r="I256" s="34"/>
      <c r="J256" s="34"/>
      <c r="K256" s="34"/>
      <c r="L256" s="34"/>
      <c r="M256" s="34"/>
      <c r="N256" s="34"/>
      <c r="O256" s="34"/>
      <c r="P256" s="34"/>
      <c r="Q256" s="34"/>
      <c r="R256" s="34"/>
      <c r="S256" s="34"/>
      <c r="T256" s="34"/>
      <c r="U256" s="34"/>
    </row>
    <row r="257" spans="3:21" x14ac:dyDescent="0.3">
      <c r="C257" s="34"/>
      <c r="D257" s="34"/>
      <c r="E257" s="34"/>
      <c r="F257" s="34"/>
      <c r="G257" s="34"/>
      <c r="H257" s="34"/>
      <c r="I257" s="34"/>
      <c r="J257" s="34"/>
      <c r="K257" s="34"/>
      <c r="L257" s="34"/>
      <c r="M257" s="34"/>
      <c r="N257" s="34"/>
      <c r="O257" s="34"/>
      <c r="P257" s="34"/>
      <c r="Q257" s="34"/>
      <c r="R257" s="34"/>
      <c r="S257" s="34"/>
      <c r="T257" s="34"/>
      <c r="U257" s="34"/>
    </row>
    <row r="258" spans="3:21" x14ac:dyDescent="0.3">
      <c r="C258" s="34"/>
      <c r="D258" s="34"/>
      <c r="E258" s="34"/>
      <c r="F258" s="34"/>
      <c r="G258" s="34"/>
      <c r="H258" s="34"/>
      <c r="I258" s="34"/>
      <c r="J258" s="34"/>
      <c r="K258" s="34"/>
      <c r="L258" s="34"/>
      <c r="M258" s="34"/>
      <c r="N258" s="34"/>
      <c r="O258" s="34"/>
      <c r="P258" s="34"/>
      <c r="Q258" s="34"/>
      <c r="R258" s="34"/>
      <c r="S258" s="34"/>
      <c r="T258" s="34"/>
      <c r="U258" s="34"/>
    </row>
    <row r="259" spans="3:21" x14ac:dyDescent="0.3">
      <c r="C259" s="34"/>
      <c r="D259" s="34"/>
      <c r="E259" s="34"/>
      <c r="F259" s="34"/>
      <c r="G259" s="34"/>
      <c r="H259" s="34"/>
      <c r="I259" s="34"/>
      <c r="J259" s="34"/>
      <c r="K259" s="34"/>
      <c r="L259" s="34"/>
      <c r="M259" s="34"/>
      <c r="N259" s="34"/>
      <c r="O259" s="34"/>
      <c r="P259" s="34"/>
      <c r="Q259" s="34"/>
      <c r="R259" s="34"/>
      <c r="S259" s="34"/>
      <c r="T259" s="34"/>
      <c r="U259" s="34"/>
    </row>
    <row r="260" spans="3:21" x14ac:dyDescent="0.3">
      <c r="C260" s="34"/>
      <c r="D260" s="34"/>
      <c r="E260" s="34"/>
      <c r="F260" s="34"/>
      <c r="G260" s="34"/>
      <c r="H260" s="34"/>
      <c r="I260" s="34"/>
      <c r="J260" s="34"/>
      <c r="K260" s="34"/>
      <c r="L260" s="34"/>
      <c r="M260" s="34"/>
      <c r="N260" s="34"/>
      <c r="O260" s="34"/>
      <c r="P260" s="34"/>
      <c r="Q260" s="34"/>
      <c r="R260" s="34"/>
      <c r="S260" s="34"/>
      <c r="T260" s="34"/>
      <c r="U260" s="34"/>
    </row>
    <row r="261" spans="3:21" x14ac:dyDescent="0.3">
      <c r="C261" s="34"/>
      <c r="D261" s="34"/>
      <c r="E261" s="34"/>
      <c r="F261" s="34"/>
      <c r="G261" s="34"/>
      <c r="H261" s="34"/>
      <c r="I261" s="34"/>
      <c r="J261" s="34"/>
      <c r="K261" s="34"/>
      <c r="L261" s="34"/>
      <c r="M261" s="34"/>
      <c r="N261" s="34"/>
      <c r="O261" s="34"/>
      <c r="P261" s="34"/>
      <c r="Q261" s="34"/>
      <c r="R261" s="34"/>
      <c r="S261" s="34"/>
      <c r="T261" s="34"/>
      <c r="U261" s="34"/>
    </row>
    <row r="262" spans="3:21" x14ac:dyDescent="0.3">
      <c r="C262" s="34"/>
      <c r="D262" s="34"/>
      <c r="E262" s="34"/>
      <c r="F262" s="34"/>
      <c r="G262" s="34"/>
      <c r="H262" s="34"/>
      <c r="I262" s="34"/>
      <c r="J262" s="34"/>
      <c r="K262" s="34"/>
      <c r="L262" s="34"/>
      <c r="M262" s="34"/>
      <c r="N262" s="34"/>
      <c r="O262" s="34"/>
      <c r="P262" s="34"/>
      <c r="Q262" s="34"/>
      <c r="R262" s="34"/>
      <c r="S262" s="34"/>
      <c r="T262" s="34"/>
      <c r="U262" s="34"/>
    </row>
    <row r="263" spans="3:21" x14ac:dyDescent="0.3">
      <c r="C263" s="34"/>
      <c r="D263" s="34"/>
      <c r="E263" s="34"/>
      <c r="F263" s="34"/>
      <c r="G263" s="34"/>
      <c r="H263" s="34"/>
      <c r="I263" s="34"/>
      <c r="J263" s="34"/>
      <c r="K263" s="34"/>
      <c r="L263" s="34"/>
      <c r="M263" s="34"/>
      <c r="N263" s="34"/>
      <c r="O263" s="34"/>
      <c r="P263" s="34"/>
      <c r="Q263" s="34"/>
      <c r="R263" s="34"/>
      <c r="S263" s="34"/>
      <c r="T263" s="34"/>
      <c r="U263" s="34"/>
    </row>
    <row r="264" spans="3:21" x14ac:dyDescent="0.3">
      <c r="C264" s="34"/>
      <c r="D264" s="34"/>
      <c r="E264" s="34"/>
      <c r="F264" s="34"/>
      <c r="G264" s="34"/>
      <c r="H264" s="34"/>
      <c r="I264" s="34"/>
      <c r="J264" s="34"/>
      <c r="K264" s="34"/>
      <c r="L264" s="34"/>
      <c r="M264" s="34"/>
      <c r="N264" s="34"/>
      <c r="O264" s="34"/>
      <c r="P264" s="34"/>
      <c r="Q264" s="34"/>
      <c r="R264" s="34"/>
      <c r="S264" s="34"/>
      <c r="T264" s="34"/>
      <c r="U264" s="34"/>
    </row>
    <row r="265" spans="3:21" x14ac:dyDescent="0.3">
      <c r="C265" s="34"/>
      <c r="D265" s="34"/>
      <c r="E265" s="34"/>
      <c r="F265" s="34"/>
      <c r="G265" s="34"/>
      <c r="H265" s="34"/>
      <c r="I265" s="34"/>
      <c r="J265" s="34"/>
      <c r="K265" s="34"/>
      <c r="L265" s="34"/>
      <c r="M265" s="34"/>
      <c r="N265" s="34"/>
      <c r="O265" s="34"/>
      <c r="P265" s="34"/>
      <c r="Q265" s="34"/>
      <c r="R265" s="34"/>
      <c r="S265" s="34"/>
      <c r="T265" s="34"/>
      <c r="U265" s="34"/>
    </row>
    <row r="266" spans="3:21" x14ac:dyDescent="0.3">
      <c r="C266" s="34"/>
      <c r="D266" s="34"/>
      <c r="E266" s="34"/>
      <c r="F266" s="34"/>
      <c r="G266" s="34"/>
      <c r="H266" s="34"/>
      <c r="I266" s="34"/>
      <c r="J266" s="34"/>
      <c r="K266" s="34"/>
      <c r="L266" s="34"/>
      <c r="M266" s="34"/>
      <c r="N266" s="34"/>
      <c r="O266" s="34"/>
      <c r="P266" s="34"/>
      <c r="Q266" s="34"/>
      <c r="R266" s="34"/>
      <c r="S266" s="34"/>
      <c r="T266" s="34"/>
      <c r="U266" s="34"/>
    </row>
    <row r="267" spans="3:21" x14ac:dyDescent="0.3">
      <c r="C267" s="34"/>
      <c r="D267" s="34"/>
      <c r="E267" s="34"/>
      <c r="F267" s="34"/>
      <c r="G267" s="34"/>
      <c r="H267" s="34"/>
      <c r="I267" s="34"/>
      <c r="J267" s="34"/>
      <c r="K267" s="34"/>
      <c r="L267" s="34"/>
      <c r="M267" s="34"/>
      <c r="N267" s="34"/>
      <c r="O267" s="34"/>
      <c r="P267" s="34"/>
      <c r="Q267" s="34"/>
      <c r="R267" s="34"/>
      <c r="S267" s="34"/>
      <c r="T267" s="34"/>
      <c r="U267" s="34"/>
    </row>
    <row r="268" spans="3:21" x14ac:dyDescent="0.3">
      <c r="C268" s="34"/>
      <c r="D268" s="34"/>
      <c r="E268" s="34"/>
      <c r="F268" s="34"/>
      <c r="G268" s="34"/>
      <c r="H268" s="34"/>
      <c r="I268" s="34"/>
      <c r="J268" s="34"/>
      <c r="K268" s="34"/>
      <c r="L268" s="34"/>
      <c r="M268" s="34"/>
      <c r="N268" s="34"/>
      <c r="O268" s="34"/>
      <c r="P268" s="34"/>
      <c r="Q268" s="34"/>
      <c r="R268" s="34"/>
      <c r="S268" s="34"/>
      <c r="T268" s="34"/>
      <c r="U268" s="34"/>
    </row>
    <row r="269" spans="3:21" x14ac:dyDescent="0.3">
      <c r="C269" s="34"/>
      <c r="D269" s="34"/>
      <c r="E269" s="34"/>
      <c r="F269" s="34"/>
      <c r="G269" s="34"/>
      <c r="H269" s="34"/>
      <c r="I269" s="34"/>
      <c r="J269" s="34"/>
      <c r="K269" s="34"/>
      <c r="L269" s="34"/>
      <c r="M269" s="34"/>
      <c r="N269" s="34"/>
      <c r="O269" s="34"/>
      <c r="P269" s="34"/>
      <c r="Q269" s="34"/>
      <c r="R269" s="34"/>
      <c r="S269" s="34"/>
      <c r="T269" s="34"/>
      <c r="U269" s="34"/>
    </row>
    <row r="270" spans="3:21" x14ac:dyDescent="0.3">
      <c r="C270" s="34"/>
      <c r="D270" s="34"/>
      <c r="E270" s="34"/>
      <c r="F270" s="34"/>
      <c r="G270" s="34"/>
      <c r="H270" s="34"/>
      <c r="I270" s="34"/>
      <c r="J270" s="34"/>
      <c r="K270" s="34"/>
      <c r="L270" s="34"/>
      <c r="M270" s="34"/>
      <c r="N270" s="34"/>
      <c r="O270" s="34"/>
      <c r="P270" s="34"/>
      <c r="Q270" s="34"/>
      <c r="R270" s="34"/>
      <c r="S270" s="34"/>
      <c r="T270" s="34"/>
      <c r="U270" s="34"/>
    </row>
    <row r="271" spans="3:21" x14ac:dyDescent="0.3">
      <c r="C271" s="34"/>
      <c r="D271" s="34"/>
      <c r="E271" s="34"/>
      <c r="F271" s="34"/>
      <c r="G271" s="34"/>
      <c r="H271" s="34"/>
      <c r="I271" s="34"/>
      <c r="J271" s="34"/>
      <c r="K271" s="34"/>
      <c r="L271" s="34"/>
      <c r="M271" s="34"/>
      <c r="N271" s="34"/>
      <c r="O271" s="34"/>
      <c r="P271" s="34"/>
      <c r="Q271" s="34"/>
      <c r="R271" s="34"/>
      <c r="S271" s="34"/>
      <c r="T271" s="34"/>
      <c r="U271" s="34"/>
    </row>
    <row r="272" spans="3:21" x14ac:dyDescent="0.3">
      <c r="C272" s="34"/>
      <c r="D272" s="34"/>
      <c r="E272" s="34"/>
      <c r="F272" s="34"/>
      <c r="G272" s="34"/>
      <c r="H272" s="34"/>
      <c r="I272" s="34"/>
      <c r="J272" s="34"/>
      <c r="K272" s="34"/>
      <c r="L272" s="34"/>
      <c r="M272" s="34"/>
      <c r="N272" s="34"/>
      <c r="O272" s="34"/>
      <c r="P272" s="34"/>
      <c r="Q272" s="34"/>
      <c r="R272" s="34"/>
      <c r="S272" s="34"/>
      <c r="T272" s="34"/>
      <c r="U272" s="34"/>
    </row>
    <row r="273" spans="3:21" x14ac:dyDescent="0.3">
      <c r="C273" s="34"/>
      <c r="D273" s="34"/>
      <c r="E273" s="34"/>
      <c r="F273" s="34"/>
      <c r="G273" s="34"/>
      <c r="H273" s="34"/>
      <c r="I273" s="34"/>
      <c r="J273" s="34"/>
      <c r="K273" s="34"/>
      <c r="L273" s="34"/>
      <c r="M273" s="34"/>
      <c r="N273" s="34"/>
      <c r="O273" s="34"/>
      <c r="P273" s="34"/>
      <c r="Q273" s="34"/>
      <c r="R273" s="34"/>
      <c r="S273" s="34"/>
      <c r="T273" s="34"/>
      <c r="U273" s="34"/>
    </row>
    <row r="274" spans="3:21" x14ac:dyDescent="0.3">
      <c r="C274" s="34"/>
      <c r="D274" s="34"/>
      <c r="E274" s="34"/>
      <c r="F274" s="34"/>
      <c r="G274" s="34"/>
      <c r="H274" s="34"/>
      <c r="I274" s="34"/>
      <c r="J274" s="34"/>
      <c r="K274" s="34"/>
      <c r="L274" s="34"/>
      <c r="M274" s="34"/>
      <c r="N274" s="34"/>
      <c r="O274" s="34"/>
      <c r="P274" s="34"/>
      <c r="Q274" s="34"/>
      <c r="R274" s="34"/>
      <c r="S274" s="34"/>
      <c r="T274" s="34"/>
      <c r="U274" s="34"/>
    </row>
    <row r="275" spans="3:21" x14ac:dyDescent="0.3">
      <c r="C275" s="34"/>
      <c r="D275" s="34"/>
      <c r="E275" s="34"/>
      <c r="F275" s="34"/>
      <c r="G275" s="34"/>
      <c r="H275" s="34"/>
      <c r="I275" s="34"/>
      <c r="J275" s="34"/>
      <c r="K275" s="34"/>
      <c r="L275" s="34"/>
      <c r="M275" s="34"/>
      <c r="N275" s="34"/>
      <c r="O275" s="34"/>
      <c r="P275" s="34"/>
      <c r="Q275" s="34"/>
      <c r="R275" s="34"/>
      <c r="S275" s="34"/>
      <c r="T275" s="34"/>
      <c r="U275" s="34"/>
    </row>
    <row r="276" spans="3:21" x14ac:dyDescent="0.3">
      <c r="C276" s="34"/>
      <c r="D276" s="34"/>
      <c r="E276" s="34"/>
      <c r="F276" s="34"/>
      <c r="G276" s="34"/>
      <c r="H276" s="34"/>
      <c r="I276" s="34"/>
      <c r="J276" s="34"/>
      <c r="K276" s="34"/>
      <c r="L276" s="34"/>
      <c r="M276" s="34"/>
      <c r="N276" s="34"/>
      <c r="O276" s="34"/>
      <c r="P276" s="34"/>
      <c r="Q276" s="34"/>
      <c r="R276" s="34"/>
      <c r="S276" s="34"/>
      <c r="T276" s="34"/>
      <c r="U276" s="34"/>
    </row>
    <row r="277" spans="3:21" x14ac:dyDescent="0.3">
      <c r="C277" s="34"/>
      <c r="D277" s="34"/>
      <c r="E277" s="34"/>
      <c r="F277" s="34"/>
      <c r="G277" s="34"/>
      <c r="H277" s="34"/>
      <c r="I277" s="34"/>
      <c r="J277" s="34"/>
      <c r="K277" s="34"/>
      <c r="L277" s="34"/>
      <c r="M277" s="34"/>
      <c r="N277" s="34"/>
      <c r="O277" s="34"/>
      <c r="P277" s="34"/>
      <c r="Q277" s="34"/>
      <c r="R277" s="34"/>
      <c r="S277" s="34"/>
      <c r="T277" s="34"/>
      <c r="U277" s="34"/>
    </row>
    <row r="278" spans="3:21" x14ac:dyDescent="0.3">
      <c r="C278" s="34"/>
      <c r="D278" s="34"/>
      <c r="E278" s="34"/>
      <c r="F278" s="34"/>
      <c r="G278" s="34"/>
      <c r="H278" s="34"/>
      <c r="I278" s="34"/>
      <c r="J278" s="34"/>
      <c r="K278" s="34"/>
      <c r="L278" s="34"/>
      <c r="M278" s="34"/>
      <c r="N278" s="34"/>
      <c r="O278" s="34"/>
      <c r="P278" s="34"/>
      <c r="Q278" s="34"/>
      <c r="R278" s="34"/>
      <c r="S278" s="34"/>
      <c r="T278" s="34"/>
      <c r="U278" s="34"/>
    </row>
    <row r="279" spans="3:21" x14ac:dyDescent="0.3">
      <c r="C279" s="34"/>
      <c r="D279" s="34"/>
      <c r="E279" s="34"/>
      <c r="F279" s="34"/>
      <c r="G279" s="34"/>
      <c r="H279" s="34"/>
      <c r="I279" s="34"/>
      <c r="J279" s="34"/>
      <c r="K279" s="34"/>
      <c r="L279" s="34"/>
      <c r="M279" s="34"/>
      <c r="N279" s="34"/>
      <c r="O279" s="34"/>
      <c r="P279" s="34"/>
      <c r="Q279" s="34"/>
      <c r="R279" s="34"/>
      <c r="S279" s="34"/>
      <c r="T279" s="34"/>
      <c r="U279" s="34"/>
    </row>
    <row r="280" spans="3:21" x14ac:dyDescent="0.3">
      <c r="C280" s="34"/>
      <c r="D280" s="34"/>
      <c r="E280" s="34"/>
      <c r="F280" s="34"/>
      <c r="G280" s="34"/>
      <c r="H280" s="34"/>
      <c r="I280" s="34"/>
      <c r="J280" s="34"/>
      <c r="K280" s="34"/>
      <c r="L280" s="34"/>
      <c r="M280" s="34"/>
      <c r="N280" s="34"/>
      <c r="O280" s="34"/>
      <c r="P280" s="34"/>
      <c r="Q280" s="34"/>
      <c r="R280" s="34"/>
      <c r="S280" s="34"/>
      <c r="T280" s="34"/>
      <c r="U280" s="34"/>
    </row>
    <row r="281" spans="3:21" x14ac:dyDescent="0.3">
      <c r="C281" s="34"/>
      <c r="D281" s="34"/>
      <c r="E281" s="34"/>
      <c r="F281" s="34"/>
      <c r="G281" s="34"/>
      <c r="H281" s="34"/>
      <c r="I281" s="34"/>
      <c r="J281" s="34"/>
      <c r="K281" s="34"/>
      <c r="L281" s="34"/>
      <c r="M281" s="34"/>
      <c r="N281" s="34"/>
      <c r="O281" s="34"/>
      <c r="P281" s="34"/>
      <c r="Q281" s="34"/>
      <c r="R281" s="34"/>
      <c r="S281" s="34"/>
      <c r="T281" s="34"/>
      <c r="U281" s="34"/>
    </row>
    <row r="282" spans="3:21" x14ac:dyDescent="0.3">
      <c r="C282" s="34"/>
      <c r="D282" s="34"/>
      <c r="E282" s="34"/>
      <c r="F282" s="34"/>
      <c r="G282" s="34"/>
      <c r="H282" s="34"/>
      <c r="I282" s="34"/>
      <c r="J282" s="34"/>
      <c r="K282" s="34"/>
      <c r="L282" s="34"/>
      <c r="M282" s="34"/>
      <c r="N282" s="34"/>
      <c r="O282" s="34"/>
      <c r="P282" s="34"/>
      <c r="Q282" s="34"/>
      <c r="R282" s="34"/>
      <c r="S282" s="34"/>
      <c r="T282" s="34"/>
      <c r="U282" s="34"/>
    </row>
    <row r="283" spans="3:21" x14ac:dyDescent="0.3">
      <c r="C283" s="34"/>
      <c r="D283" s="34"/>
      <c r="E283" s="34"/>
      <c r="F283" s="34"/>
      <c r="G283" s="34"/>
      <c r="H283" s="34"/>
      <c r="I283" s="34"/>
      <c r="J283" s="34"/>
      <c r="K283" s="34"/>
      <c r="L283" s="34"/>
      <c r="M283" s="34"/>
      <c r="N283" s="34"/>
      <c r="O283" s="34"/>
      <c r="P283" s="34"/>
      <c r="Q283" s="34"/>
      <c r="R283" s="34"/>
      <c r="S283" s="34"/>
      <c r="T283" s="34"/>
      <c r="U283" s="34"/>
    </row>
    <row r="284" spans="3:21" x14ac:dyDescent="0.3">
      <c r="C284" s="34"/>
      <c r="D284" s="34"/>
      <c r="E284" s="34"/>
      <c r="F284" s="34"/>
      <c r="G284" s="34"/>
      <c r="H284" s="34"/>
      <c r="I284" s="34"/>
      <c r="J284" s="34"/>
      <c r="K284" s="34"/>
      <c r="L284" s="34"/>
      <c r="M284" s="34"/>
      <c r="N284" s="34"/>
      <c r="O284" s="34"/>
      <c r="P284" s="34"/>
      <c r="Q284" s="34"/>
      <c r="R284" s="34"/>
      <c r="S284" s="34"/>
      <c r="T284" s="34"/>
      <c r="U284" s="34"/>
    </row>
    <row r="285" spans="3:21" x14ac:dyDescent="0.3">
      <c r="C285" s="34"/>
      <c r="D285" s="34"/>
      <c r="E285" s="34"/>
      <c r="F285" s="34"/>
      <c r="G285" s="34"/>
      <c r="H285" s="34"/>
      <c r="I285" s="34"/>
      <c r="J285" s="34"/>
      <c r="K285" s="34"/>
      <c r="L285" s="34"/>
      <c r="M285" s="34"/>
      <c r="N285" s="34"/>
      <c r="O285" s="34"/>
      <c r="P285" s="34"/>
      <c r="Q285" s="34"/>
      <c r="R285" s="34"/>
      <c r="S285" s="34"/>
      <c r="T285" s="34"/>
      <c r="U285" s="34"/>
    </row>
    <row r="286" spans="3:21" x14ac:dyDescent="0.3">
      <c r="C286" s="34"/>
      <c r="D286" s="34"/>
      <c r="E286" s="34"/>
      <c r="F286" s="34"/>
      <c r="G286" s="34"/>
      <c r="H286" s="34"/>
      <c r="I286" s="34"/>
      <c r="J286" s="34"/>
      <c r="K286" s="34"/>
      <c r="L286" s="34"/>
      <c r="M286" s="34"/>
      <c r="N286" s="34"/>
      <c r="O286" s="34"/>
      <c r="P286" s="34"/>
      <c r="Q286" s="34"/>
      <c r="R286" s="34"/>
      <c r="S286" s="34"/>
      <c r="T286" s="34"/>
      <c r="U286" s="34"/>
    </row>
    <row r="287" spans="3:21" x14ac:dyDescent="0.3">
      <c r="C287" s="34"/>
      <c r="D287" s="34"/>
      <c r="E287" s="34"/>
      <c r="F287" s="34"/>
      <c r="G287" s="34"/>
      <c r="H287" s="34"/>
      <c r="I287" s="34"/>
      <c r="J287" s="34"/>
      <c r="K287" s="34"/>
      <c r="L287" s="34"/>
      <c r="M287" s="34"/>
      <c r="N287" s="34"/>
      <c r="O287" s="34"/>
      <c r="P287" s="34"/>
      <c r="Q287" s="34"/>
      <c r="R287" s="34"/>
      <c r="S287" s="34"/>
      <c r="T287" s="34"/>
      <c r="U287" s="34"/>
    </row>
    <row r="288" spans="3:21" x14ac:dyDescent="0.3">
      <c r="C288" s="34"/>
      <c r="D288" s="34"/>
      <c r="E288" s="34"/>
      <c r="F288" s="34"/>
      <c r="G288" s="34"/>
      <c r="H288" s="34"/>
      <c r="I288" s="34"/>
      <c r="J288" s="34"/>
      <c r="K288" s="34"/>
      <c r="L288" s="34"/>
      <c r="M288" s="34"/>
      <c r="N288" s="34"/>
      <c r="O288" s="34"/>
      <c r="P288" s="34"/>
      <c r="Q288" s="34"/>
      <c r="R288" s="34"/>
      <c r="S288" s="34"/>
      <c r="T288" s="34"/>
      <c r="U288" s="34"/>
    </row>
    <row r="289" spans="3:21" x14ac:dyDescent="0.3">
      <c r="C289" s="34"/>
      <c r="D289" s="34"/>
      <c r="E289" s="34"/>
      <c r="F289" s="34"/>
      <c r="G289" s="34"/>
      <c r="H289" s="34"/>
      <c r="I289" s="34"/>
      <c r="J289" s="34"/>
      <c r="K289" s="34"/>
      <c r="L289" s="34"/>
      <c r="M289" s="34"/>
      <c r="N289" s="34"/>
      <c r="O289" s="34"/>
      <c r="P289" s="34"/>
      <c r="Q289" s="34"/>
      <c r="R289" s="34"/>
      <c r="S289" s="34"/>
      <c r="T289" s="34"/>
      <c r="U289" s="34"/>
    </row>
    <row r="290" spans="3:21" x14ac:dyDescent="0.3">
      <c r="C290" s="34"/>
      <c r="D290" s="34"/>
      <c r="E290" s="34"/>
      <c r="F290" s="34"/>
      <c r="G290" s="34"/>
      <c r="H290" s="34"/>
      <c r="I290" s="34"/>
      <c r="J290" s="34"/>
      <c r="K290" s="34"/>
      <c r="L290" s="34"/>
      <c r="M290" s="34"/>
      <c r="N290" s="34"/>
      <c r="O290" s="34"/>
      <c r="P290" s="34"/>
      <c r="Q290" s="34"/>
      <c r="R290" s="34"/>
      <c r="S290" s="34"/>
      <c r="T290" s="34"/>
      <c r="U290" s="34"/>
    </row>
    <row r="291" spans="3:21" x14ac:dyDescent="0.3">
      <c r="C291" s="34"/>
      <c r="D291" s="34"/>
      <c r="E291" s="34"/>
      <c r="F291" s="34"/>
      <c r="G291" s="34"/>
      <c r="H291" s="34"/>
      <c r="I291" s="34"/>
      <c r="J291" s="34"/>
      <c r="K291" s="34"/>
      <c r="L291" s="34"/>
      <c r="M291" s="34"/>
      <c r="N291" s="34"/>
      <c r="O291" s="34"/>
      <c r="P291" s="34"/>
      <c r="Q291" s="34"/>
      <c r="R291" s="34"/>
      <c r="S291" s="34"/>
      <c r="T291" s="34"/>
      <c r="U291" s="34"/>
    </row>
    <row r="292" spans="3:21" x14ac:dyDescent="0.3">
      <c r="C292" s="34"/>
      <c r="D292" s="34"/>
      <c r="E292" s="34"/>
      <c r="F292" s="34"/>
      <c r="G292" s="34"/>
      <c r="H292" s="34"/>
      <c r="I292" s="34"/>
      <c r="J292" s="34"/>
      <c r="K292" s="34"/>
      <c r="L292" s="34"/>
      <c r="M292" s="34"/>
      <c r="N292" s="34"/>
      <c r="O292" s="34"/>
      <c r="P292" s="34"/>
      <c r="Q292" s="34"/>
      <c r="R292" s="34"/>
      <c r="S292" s="34"/>
      <c r="T292" s="34"/>
      <c r="U292" s="34"/>
    </row>
    <row r="293" spans="3:21" x14ac:dyDescent="0.3">
      <c r="C293" s="34"/>
      <c r="D293" s="34"/>
      <c r="E293" s="34"/>
      <c r="F293" s="34"/>
      <c r="G293" s="34"/>
      <c r="H293" s="34"/>
      <c r="I293" s="34"/>
      <c r="J293" s="34"/>
      <c r="K293" s="34"/>
      <c r="L293" s="34"/>
      <c r="M293" s="34"/>
      <c r="N293" s="34"/>
      <c r="O293" s="34"/>
      <c r="P293" s="34"/>
      <c r="Q293" s="34"/>
      <c r="R293" s="34"/>
      <c r="S293" s="34"/>
      <c r="T293" s="34"/>
      <c r="U293" s="34"/>
    </row>
    <row r="294" spans="3:21" x14ac:dyDescent="0.3">
      <c r="C294" s="34"/>
      <c r="D294" s="34"/>
      <c r="E294" s="34"/>
      <c r="F294" s="34"/>
      <c r="G294" s="34"/>
      <c r="H294" s="34"/>
      <c r="I294" s="34"/>
      <c r="J294" s="34"/>
      <c r="K294" s="34"/>
      <c r="L294" s="34"/>
      <c r="M294" s="34"/>
      <c r="N294" s="34"/>
      <c r="O294" s="34"/>
      <c r="P294" s="34"/>
      <c r="Q294" s="34"/>
      <c r="R294" s="34"/>
      <c r="S294" s="34"/>
      <c r="T294" s="34"/>
      <c r="U294" s="34"/>
    </row>
    <row r="295" spans="3:21" x14ac:dyDescent="0.3">
      <c r="C295" s="34"/>
      <c r="D295" s="34"/>
      <c r="E295" s="34"/>
      <c r="F295" s="34"/>
      <c r="G295" s="34"/>
      <c r="H295" s="34"/>
      <c r="I295" s="34"/>
      <c r="J295" s="34"/>
      <c r="K295" s="34"/>
      <c r="L295" s="34"/>
      <c r="M295" s="34"/>
      <c r="N295" s="34"/>
      <c r="O295" s="34"/>
      <c r="P295" s="34"/>
      <c r="Q295" s="34"/>
      <c r="R295" s="34"/>
      <c r="S295" s="34"/>
      <c r="T295" s="34"/>
      <c r="U295" s="34"/>
    </row>
    <row r="296" spans="3:21" x14ac:dyDescent="0.3">
      <c r="C296" s="34"/>
      <c r="D296" s="34"/>
      <c r="E296" s="34"/>
      <c r="F296" s="34"/>
      <c r="G296" s="34"/>
      <c r="H296" s="34"/>
      <c r="I296" s="34"/>
      <c r="J296" s="34"/>
      <c r="K296" s="34"/>
      <c r="L296" s="34"/>
      <c r="M296" s="34"/>
      <c r="N296" s="34"/>
      <c r="O296" s="34"/>
      <c r="P296" s="34"/>
      <c r="Q296" s="34"/>
      <c r="R296" s="34"/>
      <c r="S296" s="34"/>
      <c r="T296" s="34"/>
      <c r="U296" s="34"/>
    </row>
    <row r="297" spans="3:21" x14ac:dyDescent="0.3">
      <c r="C297" s="34"/>
      <c r="D297" s="34"/>
      <c r="E297" s="34"/>
      <c r="F297" s="34"/>
      <c r="G297" s="34"/>
      <c r="H297" s="34"/>
      <c r="I297" s="34"/>
      <c r="J297" s="34"/>
      <c r="K297" s="34"/>
      <c r="L297" s="34"/>
      <c r="M297" s="34"/>
      <c r="N297" s="34"/>
      <c r="O297" s="34"/>
      <c r="P297" s="34"/>
      <c r="Q297" s="34"/>
      <c r="R297" s="34"/>
      <c r="S297" s="34"/>
      <c r="T297" s="34"/>
      <c r="U297" s="34"/>
    </row>
    <row r="298" spans="3:21" x14ac:dyDescent="0.3">
      <c r="C298" s="34"/>
      <c r="D298" s="34"/>
      <c r="E298" s="34"/>
      <c r="F298" s="34"/>
      <c r="G298" s="34"/>
      <c r="H298" s="34"/>
      <c r="I298" s="34"/>
      <c r="J298" s="34"/>
      <c r="K298" s="34"/>
      <c r="L298" s="34"/>
      <c r="M298" s="34"/>
      <c r="N298" s="34"/>
      <c r="O298" s="34"/>
      <c r="P298" s="34"/>
      <c r="Q298" s="34"/>
      <c r="R298" s="34"/>
      <c r="S298" s="34"/>
      <c r="T298" s="34"/>
      <c r="U298" s="34"/>
    </row>
    <row r="299" spans="3:21" x14ac:dyDescent="0.3">
      <c r="C299" s="34"/>
      <c r="D299" s="34"/>
      <c r="E299" s="34"/>
      <c r="F299" s="34"/>
      <c r="G299" s="34"/>
      <c r="H299" s="34"/>
      <c r="I299" s="34"/>
      <c r="J299" s="34"/>
      <c r="K299" s="34"/>
      <c r="L299" s="34"/>
      <c r="M299" s="34"/>
      <c r="N299" s="34"/>
      <c r="O299" s="34"/>
      <c r="P299" s="34"/>
      <c r="Q299" s="34"/>
      <c r="R299" s="34"/>
      <c r="S299" s="34"/>
      <c r="T299" s="34"/>
      <c r="U299" s="34"/>
    </row>
    <row r="300" spans="3:21" x14ac:dyDescent="0.3">
      <c r="C300" s="34"/>
      <c r="D300" s="34"/>
      <c r="E300" s="34"/>
      <c r="F300" s="34"/>
      <c r="G300" s="34"/>
      <c r="H300" s="34"/>
      <c r="I300" s="34"/>
      <c r="J300" s="34"/>
      <c r="K300" s="34"/>
      <c r="L300" s="34"/>
      <c r="M300" s="34"/>
      <c r="N300" s="34"/>
      <c r="O300" s="34"/>
      <c r="P300" s="34"/>
      <c r="Q300" s="34"/>
      <c r="R300" s="34"/>
      <c r="S300" s="34"/>
      <c r="T300" s="34"/>
      <c r="U300" s="34"/>
    </row>
    <row r="301" spans="3:21" x14ac:dyDescent="0.3">
      <c r="C301" s="34"/>
      <c r="D301" s="34"/>
      <c r="E301" s="34"/>
      <c r="F301" s="34"/>
      <c r="G301" s="34"/>
      <c r="H301" s="34"/>
      <c r="I301" s="34"/>
      <c r="J301" s="34"/>
      <c r="K301" s="34"/>
      <c r="L301" s="34"/>
      <c r="M301" s="34"/>
      <c r="N301" s="34"/>
      <c r="O301" s="34"/>
      <c r="P301" s="34"/>
      <c r="Q301" s="34"/>
      <c r="R301" s="34"/>
      <c r="S301" s="34"/>
      <c r="T301" s="34"/>
      <c r="U301" s="34"/>
    </row>
    <row r="302" spans="3:21" x14ac:dyDescent="0.3">
      <c r="C302" s="34"/>
      <c r="D302" s="34"/>
      <c r="E302" s="34"/>
      <c r="F302" s="34"/>
      <c r="G302" s="34"/>
      <c r="H302" s="34"/>
      <c r="I302" s="34"/>
      <c r="J302" s="34"/>
      <c r="K302" s="34"/>
      <c r="L302" s="34"/>
      <c r="M302" s="34"/>
      <c r="N302" s="34"/>
      <c r="O302" s="34"/>
      <c r="P302" s="34"/>
      <c r="Q302" s="34"/>
      <c r="R302" s="34"/>
      <c r="S302" s="34"/>
      <c r="T302" s="34"/>
      <c r="U302" s="34"/>
    </row>
    <row r="303" spans="3:21" x14ac:dyDescent="0.3">
      <c r="C303" s="34"/>
      <c r="D303" s="34"/>
      <c r="E303" s="34"/>
      <c r="F303" s="34"/>
      <c r="G303" s="34"/>
      <c r="H303" s="34"/>
      <c r="I303" s="34"/>
      <c r="J303" s="34"/>
      <c r="K303" s="34"/>
      <c r="L303" s="34"/>
      <c r="M303" s="34"/>
      <c r="N303" s="34"/>
      <c r="O303" s="34"/>
      <c r="P303" s="34"/>
      <c r="Q303" s="34"/>
      <c r="R303" s="34"/>
      <c r="S303" s="34"/>
      <c r="T303" s="34"/>
      <c r="U303" s="34"/>
    </row>
    <row r="304" spans="3:21" x14ac:dyDescent="0.3">
      <c r="C304" s="34"/>
      <c r="D304" s="34"/>
      <c r="E304" s="34"/>
      <c r="F304" s="34"/>
      <c r="G304" s="34"/>
      <c r="H304" s="34"/>
      <c r="I304" s="34"/>
      <c r="J304" s="34"/>
      <c r="K304" s="34"/>
      <c r="L304" s="34"/>
      <c r="M304" s="34"/>
      <c r="N304" s="34"/>
      <c r="O304" s="34"/>
      <c r="P304" s="34"/>
      <c r="Q304" s="34"/>
      <c r="R304" s="34"/>
      <c r="S304" s="34"/>
      <c r="T304" s="34"/>
      <c r="U304" s="34"/>
    </row>
    <row r="305" spans="3:21" x14ac:dyDescent="0.3">
      <c r="C305" s="34"/>
      <c r="D305" s="34"/>
      <c r="E305" s="34"/>
      <c r="F305" s="34"/>
      <c r="G305" s="34"/>
      <c r="H305" s="34"/>
      <c r="I305" s="34"/>
      <c r="J305" s="34"/>
      <c r="K305" s="34"/>
      <c r="L305" s="34"/>
      <c r="M305" s="34"/>
      <c r="N305" s="34"/>
      <c r="O305" s="34"/>
      <c r="P305" s="34"/>
      <c r="Q305" s="34"/>
      <c r="R305" s="34"/>
      <c r="S305" s="34"/>
      <c r="T305" s="34"/>
      <c r="U305" s="34"/>
    </row>
    <row r="306" spans="3:21" x14ac:dyDescent="0.3">
      <c r="C306" s="34"/>
      <c r="D306" s="34"/>
      <c r="E306" s="34"/>
      <c r="F306" s="34"/>
      <c r="G306" s="34"/>
      <c r="H306" s="34"/>
      <c r="I306" s="34"/>
      <c r="J306" s="34"/>
      <c r="K306" s="34"/>
      <c r="L306" s="34"/>
      <c r="M306" s="34"/>
      <c r="N306" s="34"/>
      <c r="O306" s="34"/>
      <c r="P306" s="34"/>
      <c r="Q306" s="34"/>
      <c r="R306" s="34"/>
      <c r="S306" s="34"/>
      <c r="T306" s="34"/>
      <c r="U306" s="34"/>
    </row>
    <row r="307" spans="3:21" x14ac:dyDescent="0.3">
      <c r="C307" s="34"/>
      <c r="D307" s="34"/>
      <c r="E307" s="34"/>
      <c r="F307" s="34"/>
      <c r="G307" s="34"/>
      <c r="H307" s="34"/>
      <c r="I307" s="34"/>
      <c r="J307" s="34"/>
      <c r="K307" s="34"/>
      <c r="L307" s="34"/>
      <c r="M307" s="34"/>
      <c r="N307" s="34"/>
      <c r="O307" s="34"/>
      <c r="P307" s="34"/>
      <c r="Q307" s="34"/>
      <c r="R307" s="34"/>
      <c r="S307" s="34"/>
      <c r="T307" s="34"/>
      <c r="U307" s="34"/>
    </row>
    <row r="308" spans="3:21" x14ac:dyDescent="0.3">
      <c r="C308" s="34"/>
      <c r="D308" s="34"/>
      <c r="E308" s="34"/>
      <c r="F308" s="34"/>
      <c r="G308" s="34"/>
      <c r="H308" s="34"/>
      <c r="I308" s="34"/>
      <c r="J308" s="34"/>
      <c r="K308" s="34"/>
      <c r="L308" s="34"/>
      <c r="M308" s="34"/>
      <c r="N308" s="34"/>
      <c r="O308" s="34"/>
      <c r="P308" s="34"/>
      <c r="Q308" s="34"/>
      <c r="R308" s="34"/>
      <c r="S308" s="34"/>
      <c r="T308" s="34"/>
      <c r="U308" s="34"/>
    </row>
  </sheetData>
  <sheetProtection algorithmName="SHA-512" hashValue="jZoVP7OVlheGj71RyKFdxVq3r+LgS0qDyLr3FWLa3rfNeHefcg0sJ1/BlEJEF7JXsQ1iXUjwlQlCgwSv6acpvg==" saltValue="RyHUM3ZGAU00Q17jsYkxTQ==" spinCount="100000" sheet="1" selectLockedCells="1"/>
  <mergeCells count="40">
    <mergeCell ref="B2:Q3"/>
    <mergeCell ref="C21:P21"/>
    <mergeCell ref="G23:P23"/>
    <mergeCell ref="F23:F24"/>
    <mergeCell ref="C23:D24"/>
    <mergeCell ref="E23:E24"/>
    <mergeCell ref="C10:D12"/>
    <mergeCell ref="C13:E13"/>
    <mergeCell ref="C14:E14"/>
    <mergeCell ref="C15:E15"/>
    <mergeCell ref="C9:F9"/>
    <mergeCell ref="E10:F10"/>
    <mergeCell ref="E11:F11"/>
    <mergeCell ref="E12:F12"/>
    <mergeCell ref="D8:H8"/>
    <mergeCell ref="C6:P6"/>
    <mergeCell ref="I8:P17"/>
    <mergeCell ref="C73:E73"/>
    <mergeCell ref="C42:U42"/>
    <mergeCell ref="C111:P117"/>
    <mergeCell ref="C77:P96"/>
    <mergeCell ref="D75:E75"/>
    <mergeCell ref="D76:E76"/>
    <mergeCell ref="C68:P70"/>
    <mergeCell ref="G71:P71"/>
    <mergeCell ref="F71:F72"/>
    <mergeCell ref="C71:E72"/>
    <mergeCell ref="C74:E74"/>
    <mergeCell ref="C118:P118"/>
    <mergeCell ref="C119:P125"/>
    <mergeCell ref="C43:M43"/>
    <mergeCell ref="C62:M62"/>
    <mergeCell ref="C63:K63"/>
    <mergeCell ref="N43:U61"/>
    <mergeCell ref="N62:U63"/>
    <mergeCell ref="C100:P100"/>
    <mergeCell ref="C101:P101"/>
    <mergeCell ref="C102:P109"/>
    <mergeCell ref="C110:P110"/>
    <mergeCell ref="C67:P67"/>
  </mergeCells>
  <pageMargins left="0.7" right="0.7" top="0.75" bottom="0.75" header="0.3" footer="0.3"/>
  <pageSetup paperSize="9" scale="84" orientation="portrait" r:id="rId1"/>
  <drawing r:id="rId2"/>
  <legacyDrawing r:id="rId3"/>
  <oleObjects>
    <mc:AlternateContent xmlns:mc="http://schemas.openxmlformats.org/markup-compatibility/2006">
      <mc:Choice Requires="x14">
        <oleObject progId="Equation.DSMT4" shapeId="1034" r:id="rId4">
          <objectPr defaultSize="0" autoPict="0" r:id="rId5">
            <anchor moveWithCells="1" sizeWithCells="1">
              <from>
                <xdr:col>9</xdr:col>
                <xdr:colOff>220980</xdr:colOff>
                <xdr:row>67</xdr:row>
                <xdr:rowOff>68580</xdr:rowOff>
              </from>
              <to>
                <xdr:col>14</xdr:col>
                <xdr:colOff>381000</xdr:colOff>
                <xdr:row>69</xdr:row>
                <xdr:rowOff>190500</xdr:rowOff>
              </to>
            </anchor>
          </objectPr>
        </oleObject>
      </mc:Choice>
      <mc:Fallback>
        <oleObject progId="Equation.DSMT4" shapeId="1034" r:id="rId4"/>
      </mc:Fallback>
    </mc:AlternateContent>
    <mc:AlternateContent xmlns:mc="http://schemas.openxmlformats.org/markup-compatibility/2006">
      <mc:Choice Requires="x14">
        <oleObject progId="Equation.DSMT4" shapeId="1035" r:id="rId6">
          <objectPr defaultSize="0" autoPict="0" r:id="rId7">
            <anchor moveWithCells="1" sizeWithCells="1">
              <from>
                <xdr:col>3</xdr:col>
                <xdr:colOff>160020</xdr:colOff>
                <xdr:row>67</xdr:row>
                <xdr:rowOff>60960</xdr:rowOff>
              </from>
              <to>
                <xdr:col>3</xdr:col>
                <xdr:colOff>1280160</xdr:colOff>
                <xdr:row>69</xdr:row>
                <xdr:rowOff>236220</xdr:rowOff>
              </to>
            </anchor>
          </objectPr>
        </oleObject>
      </mc:Choice>
      <mc:Fallback>
        <oleObject progId="Equation.DSMT4" shapeId="1035" r:id="rId6"/>
      </mc:Fallback>
    </mc:AlternateContent>
    <mc:AlternateContent xmlns:mc="http://schemas.openxmlformats.org/markup-compatibility/2006">
      <mc:Choice Requires="x14">
        <oleObject progId="Equation.DSMT4" shapeId="1036" r:id="rId8">
          <objectPr defaultSize="0" autoPict="0" r:id="rId9">
            <anchor moveWithCells="1" sizeWithCells="1">
              <from>
                <xdr:col>3</xdr:col>
                <xdr:colOff>1341120</xdr:colOff>
                <xdr:row>66</xdr:row>
                <xdr:rowOff>327660</xdr:rowOff>
              </from>
              <to>
                <xdr:col>9</xdr:col>
                <xdr:colOff>68580</xdr:colOff>
                <xdr:row>69</xdr:row>
                <xdr:rowOff>236220</xdr:rowOff>
              </to>
            </anchor>
          </objectPr>
        </oleObject>
      </mc:Choice>
      <mc:Fallback>
        <oleObject progId="Equation.DSMT4" shapeId="1036"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6"/>
  <sheetViews>
    <sheetView workbookViewId="0">
      <selection activeCell="I13" sqref="I13"/>
    </sheetView>
  </sheetViews>
  <sheetFormatPr defaultRowHeight="14.4" x14ac:dyDescent="0.3"/>
  <sheetData>
    <row r="1" spans="2:7" ht="15.6" x14ac:dyDescent="0.35">
      <c r="F1" s="2" t="s">
        <v>4</v>
      </c>
      <c r="G1" s="3" t="s">
        <v>5</v>
      </c>
    </row>
    <row r="2" spans="2:7" ht="15.6" x14ac:dyDescent="0.3">
      <c r="F2" s="2" t="s">
        <v>7</v>
      </c>
      <c r="G2" s="4" t="s">
        <v>8</v>
      </c>
    </row>
    <row r="3" spans="2:7" x14ac:dyDescent="0.3">
      <c r="G3" s="7">
        <v>999.55</v>
      </c>
    </row>
    <row r="4" spans="2:7" ht="15.6" x14ac:dyDescent="0.35">
      <c r="B4" s="1" t="s">
        <v>3</v>
      </c>
      <c r="C4" s="2" t="s">
        <v>4</v>
      </c>
      <c r="G4" s="7">
        <v>999.67</v>
      </c>
    </row>
    <row r="5" spans="2:7" x14ac:dyDescent="0.3">
      <c r="B5" s="1" t="s">
        <v>6</v>
      </c>
      <c r="C5" s="2" t="s">
        <v>7</v>
      </c>
      <c r="G5" s="7">
        <v>999.76</v>
      </c>
    </row>
    <row r="6" spans="2:7" x14ac:dyDescent="0.3">
      <c r="B6">
        <v>273.14999999999998</v>
      </c>
      <c r="C6" s="5">
        <v>4.2119999999999997</v>
      </c>
      <c r="D6">
        <f>E6+273.15</f>
        <v>273.14999999999998</v>
      </c>
      <c r="E6">
        <f>B6-273.15</f>
        <v>0</v>
      </c>
      <c r="F6" s="10">
        <v>4.2119999999999997</v>
      </c>
      <c r="G6" s="8">
        <v>999.84</v>
      </c>
    </row>
    <row r="7" spans="2:7" x14ac:dyDescent="0.3">
      <c r="B7">
        <v>283.14999999999998</v>
      </c>
      <c r="C7" s="5">
        <v>4.1909999999999998</v>
      </c>
      <c r="D7">
        <f t="shared" ref="D7:D70" si="0">E7+273.15</f>
        <v>274.14999999999998</v>
      </c>
      <c r="E7">
        <f>E6+1</f>
        <v>1</v>
      </c>
      <c r="F7" s="10">
        <f>$C$6-E7*0.1*($C$6-$C$7)</f>
        <v>4.2098999999999993</v>
      </c>
      <c r="G7" s="8">
        <v>999.9</v>
      </c>
    </row>
    <row r="8" spans="2:7" x14ac:dyDescent="0.3">
      <c r="B8">
        <f>B7+10</f>
        <v>293.14999999999998</v>
      </c>
      <c r="C8" s="5">
        <v>4.1829999999999998</v>
      </c>
      <c r="D8">
        <f t="shared" si="0"/>
        <v>275.14999999999998</v>
      </c>
      <c r="E8">
        <f t="shared" ref="E8:E15" si="1">E7+1</f>
        <v>2</v>
      </c>
      <c r="F8" s="10">
        <f t="shared" ref="F8:F15" si="2">$C$6-E8*0.1*($C$6-$C$7)</f>
        <v>4.2077999999999998</v>
      </c>
      <c r="G8" s="8">
        <v>999.94</v>
      </c>
    </row>
    <row r="9" spans="2:7" x14ac:dyDescent="0.3">
      <c r="B9">
        <f t="shared" ref="B9:B43" si="3">B8+10</f>
        <v>303.14999999999998</v>
      </c>
      <c r="C9" s="5">
        <v>4.1740000000000004</v>
      </c>
      <c r="D9">
        <f t="shared" si="0"/>
        <v>276.14999999999998</v>
      </c>
      <c r="E9">
        <f t="shared" si="1"/>
        <v>3</v>
      </c>
      <c r="F9" s="10">
        <f t="shared" si="2"/>
        <v>4.2056999999999993</v>
      </c>
      <c r="G9" s="8">
        <v>999.96</v>
      </c>
    </row>
    <row r="10" spans="2:7" x14ac:dyDescent="0.3">
      <c r="B10">
        <f t="shared" si="3"/>
        <v>313.14999999999998</v>
      </c>
      <c r="C10" s="5">
        <v>4.1740000000000004</v>
      </c>
      <c r="D10">
        <f t="shared" si="0"/>
        <v>277.14999999999998</v>
      </c>
      <c r="E10">
        <f t="shared" si="1"/>
        <v>4</v>
      </c>
      <c r="F10" s="10">
        <f t="shared" si="2"/>
        <v>4.2035999999999998</v>
      </c>
      <c r="G10" s="8">
        <v>999.97</v>
      </c>
    </row>
    <row r="11" spans="2:7" x14ac:dyDescent="0.3">
      <c r="B11">
        <f t="shared" si="3"/>
        <v>323.14999999999998</v>
      </c>
      <c r="C11" s="6">
        <v>4.1740000000000004</v>
      </c>
      <c r="D11">
        <f t="shared" si="0"/>
        <v>278.14999999999998</v>
      </c>
      <c r="E11">
        <f t="shared" si="1"/>
        <v>5</v>
      </c>
      <c r="F11" s="10">
        <f t="shared" si="2"/>
        <v>4.2014999999999993</v>
      </c>
      <c r="G11" s="8">
        <v>999.96</v>
      </c>
    </row>
    <row r="12" spans="2:7" x14ac:dyDescent="0.3">
      <c r="B12">
        <f t="shared" si="3"/>
        <v>333.15</v>
      </c>
      <c r="C12" s="6">
        <v>4.1790000000000003</v>
      </c>
      <c r="D12">
        <f t="shared" si="0"/>
        <v>279.14999999999998</v>
      </c>
      <c r="E12">
        <f t="shared" si="1"/>
        <v>6</v>
      </c>
      <c r="F12" s="10">
        <f t="shared" si="2"/>
        <v>4.1993999999999998</v>
      </c>
      <c r="G12" s="8">
        <v>999.94</v>
      </c>
    </row>
    <row r="13" spans="2:7" x14ac:dyDescent="0.3">
      <c r="B13">
        <f t="shared" si="3"/>
        <v>343.15</v>
      </c>
      <c r="C13" s="6">
        <v>4.1870000000000003</v>
      </c>
      <c r="D13">
        <f t="shared" si="0"/>
        <v>280.14999999999998</v>
      </c>
      <c r="E13">
        <f t="shared" si="1"/>
        <v>7</v>
      </c>
      <c r="F13" s="10">
        <f t="shared" si="2"/>
        <v>4.1972999999999994</v>
      </c>
      <c r="G13" s="8">
        <v>999.9</v>
      </c>
    </row>
    <row r="14" spans="2:7" x14ac:dyDescent="0.3">
      <c r="B14">
        <f t="shared" si="3"/>
        <v>353.15</v>
      </c>
      <c r="C14" s="6">
        <v>4.1950000000000003</v>
      </c>
      <c r="D14">
        <f t="shared" si="0"/>
        <v>281.14999999999998</v>
      </c>
      <c r="E14">
        <f t="shared" si="1"/>
        <v>8</v>
      </c>
      <c r="F14" s="10">
        <f t="shared" si="2"/>
        <v>4.1951999999999998</v>
      </c>
      <c r="G14" s="8">
        <v>999.85</v>
      </c>
    </row>
    <row r="15" spans="2:7" x14ac:dyDescent="0.3">
      <c r="B15">
        <f t="shared" si="3"/>
        <v>363.15</v>
      </c>
      <c r="C15" s="6">
        <v>4.2080000000000002</v>
      </c>
      <c r="D15">
        <f t="shared" si="0"/>
        <v>282.14999999999998</v>
      </c>
      <c r="E15">
        <f t="shared" si="1"/>
        <v>9</v>
      </c>
      <c r="F15" s="10">
        <f t="shared" si="2"/>
        <v>4.1930999999999994</v>
      </c>
      <c r="G15" s="8">
        <v>999.78</v>
      </c>
    </row>
    <row r="16" spans="2:7" x14ac:dyDescent="0.3">
      <c r="B16">
        <f t="shared" si="3"/>
        <v>373.15</v>
      </c>
      <c r="C16" s="5">
        <v>4.22</v>
      </c>
      <c r="D16">
        <f t="shared" si="0"/>
        <v>283.14999999999998</v>
      </c>
      <c r="E16">
        <f>B7-273.15</f>
        <v>10</v>
      </c>
      <c r="F16" s="10">
        <f>LOOKUP(D16,$B$6:$B$43,$C$6:$C$43)</f>
        <v>4.1909999999999998</v>
      </c>
      <c r="G16" s="8">
        <v>999.7</v>
      </c>
    </row>
    <row r="17" spans="2:7" x14ac:dyDescent="0.3">
      <c r="B17">
        <f t="shared" si="3"/>
        <v>383.15</v>
      </c>
      <c r="C17" s="5">
        <v>4.2533000000000003</v>
      </c>
      <c r="D17">
        <f t="shared" si="0"/>
        <v>284.14999999999998</v>
      </c>
      <c r="E17">
        <f>E16+1</f>
        <v>11</v>
      </c>
      <c r="F17" s="10">
        <f>$C$7-E7*0.1*($C$7-$C$8)</f>
        <v>4.1901999999999999</v>
      </c>
      <c r="G17" s="8">
        <v>999.6</v>
      </c>
    </row>
    <row r="18" spans="2:7" x14ac:dyDescent="0.3">
      <c r="B18">
        <f t="shared" si="3"/>
        <v>393.15</v>
      </c>
      <c r="C18" s="5">
        <v>4.25</v>
      </c>
      <c r="D18">
        <f t="shared" si="0"/>
        <v>285.14999999999998</v>
      </c>
      <c r="E18">
        <f t="shared" ref="E18:E25" si="4">E17+1</f>
        <v>12</v>
      </c>
      <c r="F18" s="10">
        <f t="shared" ref="F18:F25" si="5">$C$7-E8*0.1*($C$7-$C$8)</f>
        <v>4.1894</v>
      </c>
      <c r="G18" s="8">
        <v>999.5</v>
      </c>
    </row>
    <row r="19" spans="2:7" x14ac:dyDescent="0.3">
      <c r="B19">
        <f t="shared" si="3"/>
        <v>403.15</v>
      </c>
      <c r="C19" s="5">
        <v>4.2670000000000003</v>
      </c>
      <c r="D19">
        <f t="shared" si="0"/>
        <v>286.14999999999998</v>
      </c>
      <c r="E19">
        <f t="shared" si="4"/>
        <v>13</v>
      </c>
      <c r="F19" s="10">
        <f t="shared" si="5"/>
        <v>4.1886000000000001</v>
      </c>
      <c r="G19" s="8">
        <v>999.37</v>
      </c>
    </row>
    <row r="20" spans="2:7" x14ac:dyDescent="0.3">
      <c r="B20">
        <f t="shared" si="3"/>
        <v>413.15</v>
      </c>
      <c r="C20" s="5">
        <v>4.2869999999999999</v>
      </c>
      <c r="D20">
        <f t="shared" si="0"/>
        <v>287.14999999999998</v>
      </c>
      <c r="E20">
        <f t="shared" si="4"/>
        <v>14</v>
      </c>
      <c r="F20" s="10">
        <f t="shared" si="5"/>
        <v>4.1878000000000002</v>
      </c>
      <c r="G20" s="8">
        <v>999.24</v>
      </c>
    </row>
    <row r="21" spans="2:7" x14ac:dyDescent="0.3">
      <c r="B21">
        <f t="shared" si="3"/>
        <v>423.15</v>
      </c>
      <c r="C21" s="6">
        <v>4.3129999999999997</v>
      </c>
      <c r="D21">
        <f t="shared" si="0"/>
        <v>288.14999999999998</v>
      </c>
      <c r="E21">
        <f t="shared" si="4"/>
        <v>15</v>
      </c>
      <c r="F21" s="10">
        <f t="shared" si="5"/>
        <v>4.1869999999999994</v>
      </c>
      <c r="G21" s="8">
        <v>999.1</v>
      </c>
    </row>
    <row r="22" spans="2:7" x14ac:dyDescent="0.3">
      <c r="B22">
        <f t="shared" si="3"/>
        <v>433.15</v>
      </c>
      <c r="C22" s="6">
        <v>4.3460000000000001</v>
      </c>
      <c r="D22">
        <f t="shared" si="0"/>
        <v>289.14999999999998</v>
      </c>
      <c r="E22">
        <f t="shared" si="4"/>
        <v>16</v>
      </c>
      <c r="F22" s="10">
        <f t="shared" si="5"/>
        <v>4.1861999999999995</v>
      </c>
      <c r="G22" s="8">
        <v>998.94</v>
      </c>
    </row>
    <row r="23" spans="2:7" x14ac:dyDescent="0.3">
      <c r="B23">
        <f t="shared" si="3"/>
        <v>443.15</v>
      </c>
      <c r="C23" s="6">
        <v>4.38</v>
      </c>
      <c r="D23">
        <f t="shared" si="0"/>
        <v>290.14999999999998</v>
      </c>
      <c r="E23">
        <f t="shared" si="4"/>
        <v>17</v>
      </c>
      <c r="F23" s="10">
        <f t="shared" si="5"/>
        <v>4.1853999999999996</v>
      </c>
      <c r="G23" s="8">
        <v>998.77</v>
      </c>
    </row>
    <row r="24" spans="2:7" x14ac:dyDescent="0.3">
      <c r="B24">
        <f t="shared" si="3"/>
        <v>453.15</v>
      </c>
      <c r="C24" s="6">
        <v>4.4169999999999998</v>
      </c>
      <c r="D24">
        <f t="shared" si="0"/>
        <v>291.14999999999998</v>
      </c>
      <c r="E24">
        <f t="shared" si="4"/>
        <v>18</v>
      </c>
      <c r="F24" s="10">
        <f t="shared" si="5"/>
        <v>4.1845999999999997</v>
      </c>
      <c r="G24" s="8">
        <v>998.59</v>
      </c>
    </row>
    <row r="25" spans="2:7" x14ac:dyDescent="0.3">
      <c r="B25">
        <f t="shared" si="3"/>
        <v>463.15</v>
      </c>
      <c r="C25" s="6">
        <v>4.4589999999999996</v>
      </c>
      <c r="D25">
        <f t="shared" si="0"/>
        <v>292.14999999999998</v>
      </c>
      <c r="E25">
        <f t="shared" si="4"/>
        <v>19</v>
      </c>
      <c r="F25" s="10">
        <f t="shared" si="5"/>
        <v>4.1837999999999997</v>
      </c>
      <c r="G25" s="8">
        <v>998.4</v>
      </c>
    </row>
    <row r="26" spans="2:7" x14ac:dyDescent="0.3">
      <c r="B26">
        <f t="shared" si="3"/>
        <v>473.15</v>
      </c>
      <c r="C26" s="5">
        <v>4.5049999999999999</v>
      </c>
      <c r="D26">
        <f t="shared" si="0"/>
        <v>293.14999999999998</v>
      </c>
      <c r="E26">
        <f>B8-273.15</f>
        <v>20</v>
      </c>
      <c r="F26" s="10">
        <f>LOOKUP(D26,$B$6:$B$43,$C$6:$C$43)</f>
        <v>4.1829999999999998</v>
      </c>
      <c r="G26" s="8">
        <v>998.2</v>
      </c>
    </row>
    <row r="27" spans="2:7" x14ac:dyDescent="0.3">
      <c r="B27">
        <f t="shared" si="3"/>
        <v>483.15</v>
      </c>
      <c r="C27" s="5">
        <v>4.5549999999999997</v>
      </c>
      <c r="D27">
        <f t="shared" si="0"/>
        <v>294.14999999999998</v>
      </c>
      <c r="E27">
        <f>E26+1</f>
        <v>21</v>
      </c>
      <c r="F27" s="10">
        <f t="shared" ref="F27:F35" si="6">$C$8-E7*0.1*($C$8-$C$9)</f>
        <v>4.1821000000000002</v>
      </c>
      <c r="G27" s="8">
        <v>997.99</v>
      </c>
    </row>
    <row r="28" spans="2:7" x14ac:dyDescent="0.3">
      <c r="B28">
        <f t="shared" si="3"/>
        <v>493.15</v>
      </c>
      <c r="C28" s="5">
        <v>4.6139999999999999</v>
      </c>
      <c r="D28">
        <f t="shared" si="0"/>
        <v>295.14999999999998</v>
      </c>
      <c r="E28">
        <f t="shared" ref="E28:E35" si="7">E27+1</f>
        <v>22</v>
      </c>
      <c r="F28" s="10">
        <f t="shared" si="6"/>
        <v>4.1811999999999996</v>
      </c>
      <c r="G28" s="8">
        <v>997.77</v>
      </c>
    </row>
    <row r="29" spans="2:7" x14ac:dyDescent="0.3">
      <c r="B29">
        <f t="shared" si="3"/>
        <v>503.15</v>
      </c>
      <c r="C29" s="5">
        <v>4.681</v>
      </c>
      <c r="D29">
        <f t="shared" si="0"/>
        <v>296.14999999999998</v>
      </c>
      <c r="E29">
        <f t="shared" si="7"/>
        <v>23</v>
      </c>
      <c r="F29" s="10">
        <f t="shared" si="6"/>
        <v>4.1802999999999999</v>
      </c>
      <c r="G29" s="8">
        <v>997.53</v>
      </c>
    </row>
    <row r="30" spans="2:7" x14ac:dyDescent="0.3">
      <c r="B30">
        <f t="shared" si="3"/>
        <v>513.15</v>
      </c>
      <c r="C30" s="5">
        <v>4.7560000000000002</v>
      </c>
      <c r="D30">
        <f t="shared" si="0"/>
        <v>297.14999999999998</v>
      </c>
      <c r="E30">
        <f t="shared" si="7"/>
        <v>24</v>
      </c>
      <c r="F30" s="10">
        <f t="shared" si="6"/>
        <v>4.1794000000000002</v>
      </c>
      <c r="G30" s="8">
        <v>997.29</v>
      </c>
    </row>
    <row r="31" spans="2:7" x14ac:dyDescent="0.3">
      <c r="B31">
        <f t="shared" si="3"/>
        <v>523.15</v>
      </c>
      <c r="C31" s="6">
        <v>4.8440000000000003</v>
      </c>
      <c r="D31">
        <f t="shared" si="0"/>
        <v>298.14999999999998</v>
      </c>
      <c r="E31">
        <f t="shared" si="7"/>
        <v>25</v>
      </c>
      <c r="F31" s="10">
        <f t="shared" si="6"/>
        <v>4.1784999999999997</v>
      </c>
      <c r="G31" s="8">
        <v>997.04</v>
      </c>
    </row>
    <row r="32" spans="2:7" x14ac:dyDescent="0.3">
      <c r="B32">
        <f t="shared" si="3"/>
        <v>533.15</v>
      </c>
      <c r="C32" s="6">
        <v>4.9489999999999998</v>
      </c>
      <c r="D32">
        <f t="shared" si="0"/>
        <v>299.14999999999998</v>
      </c>
      <c r="E32">
        <f t="shared" si="7"/>
        <v>26</v>
      </c>
      <c r="F32" s="10">
        <f t="shared" si="6"/>
        <v>4.1776</v>
      </c>
      <c r="G32" s="8">
        <v>996.78</v>
      </c>
    </row>
    <row r="33" spans="2:7" x14ac:dyDescent="0.3">
      <c r="B33">
        <f t="shared" si="3"/>
        <v>543.15</v>
      </c>
      <c r="C33" s="6">
        <v>5.07</v>
      </c>
      <c r="D33">
        <f t="shared" si="0"/>
        <v>300.14999999999998</v>
      </c>
      <c r="E33">
        <f t="shared" si="7"/>
        <v>27</v>
      </c>
      <c r="F33" s="10">
        <f t="shared" si="6"/>
        <v>4.1767000000000003</v>
      </c>
      <c r="G33" s="8">
        <v>996.51</v>
      </c>
    </row>
    <row r="34" spans="2:7" x14ac:dyDescent="0.3">
      <c r="B34">
        <f t="shared" si="3"/>
        <v>553.15</v>
      </c>
      <c r="C34" s="6">
        <v>5.23</v>
      </c>
      <c r="D34">
        <f t="shared" si="0"/>
        <v>301.14999999999998</v>
      </c>
      <c r="E34">
        <f t="shared" si="7"/>
        <v>28</v>
      </c>
      <c r="F34" s="10">
        <f t="shared" si="6"/>
        <v>4.1758000000000006</v>
      </c>
      <c r="G34" s="8">
        <v>996.23</v>
      </c>
    </row>
    <row r="35" spans="2:7" x14ac:dyDescent="0.3">
      <c r="B35">
        <f t="shared" si="3"/>
        <v>563.15</v>
      </c>
      <c r="C35" s="6">
        <v>5.4850000000000003</v>
      </c>
      <c r="D35">
        <f t="shared" si="0"/>
        <v>302.14999999999998</v>
      </c>
      <c r="E35">
        <f t="shared" si="7"/>
        <v>29</v>
      </c>
      <c r="F35" s="10">
        <f t="shared" si="6"/>
        <v>4.1749000000000001</v>
      </c>
      <c r="G35" s="8">
        <v>995.94</v>
      </c>
    </row>
    <row r="36" spans="2:7" x14ac:dyDescent="0.3">
      <c r="B36">
        <f t="shared" si="3"/>
        <v>573.15</v>
      </c>
      <c r="C36" s="5">
        <v>5.7359999999999998</v>
      </c>
      <c r="D36">
        <f t="shared" si="0"/>
        <v>303.14999999999998</v>
      </c>
      <c r="E36">
        <f>B9-273.15</f>
        <v>30</v>
      </c>
      <c r="F36" s="10">
        <f>LOOKUP(D36,$B$6:$B$43,$C$6:$C$43)</f>
        <v>4.1740000000000004</v>
      </c>
      <c r="G36" s="8">
        <v>995.64</v>
      </c>
    </row>
    <row r="37" spans="2:7" x14ac:dyDescent="0.3">
      <c r="B37">
        <f t="shared" si="3"/>
        <v>583.15</v>
      </c>
      <c r="C37" s="5">
        <v>6.0709999999999997</v>
      </c>
      <c r="D37">
        <f t="shared" si="0"/>
        <v>304.14999999999998</v>
      </c>
      <c r="E37">
        <f>E36+1</f>
        <v>31</v>
      </c>
      <c r="F37" s="10">
        <f t="shared" ref="F37:F45" si="8">$C$9-E7*0.1*($C$9-$C$10)</f>
        <v>4.1740000000000004</v>
      </c>
      <c r="G37" s="8">
        <v>995.34</v>
      </c>
    </row>
    <row r="38" spans="2:7" x14ac:dyDescent="0.3">
      <c r="B38">
        <f t="shared" si="3"/>
        <v>593.15</v>
      </c>
      <c r="C38" s="5">
        <v>6.5739999999999998</v>
      </c>
      <c r="D38">
        <f t="shared" si="0"/>
        <v>305.14999999999998</v>
      </c>
      <c r="E38">
        <f t="shared" ref="E38:E101" si="9">E37+1</f>
        <v>32</v>
      </c>
      <c r="F38" s="10">
        <f t="shared" si="8"/>
        <v>4.1740000000000004</v>
      </c>
      <c r="G38" s="8">
        <v>995.02</v>
      </c>
    </row>
    <row r="39" spans="2:7" x14ac:dyDescent="0.3">
      <c r="B39">
        <f t="shared" si="3"/>
        <v>603.15</v>
      </c>
      <c r="C39" s="5">
        <v>7.2439999999999998</v>
      </c>
      <c r="D39">
        <f t="shared" si="0"/>
        <v>306.14999999999998</v>
      </c>
      <c r="E39">
        <f t="shared" si="9"/>
        <v>33</v>
      </c>
      <c r="F39" s="10">
        <f t="shared" si="8"/>
        <v>4.1740000000000004</v>
      </c>
      <c r="G39" s="8">
        <v>994.7</v>
      </c>
    </row>
    <row r="40" spans="2:7" x14ac:dyDescent="0.3">
      <c r="B40">
        <f t="shared" si="3"/>
        <v>613.15</v>
      </c>
      <c r="C40" s="5">
        <v>8.1649999999999991</v>
      </c>
      <c r="D40">
        <f t="shared" si="0"/>
        <v>307.14999999999998</v>
      </c>
      <c r="E40">
        <f t="shared" si="9"/>
        <v>34</v>
      </c>
      <c r="F40" s="10">
        <f t="shared" si="8"/>
        <v>4.1740000000000004</v>
      </c>
      <c r="G40" s="8">
        <v>994.37</v>
      </c>
    </row>
    <row r="41" spans="2:7" x14ac:dyDescent="0.3">
      <c r="B41">
        <f t="shared" si="3"/>
        <v>623.15</v>
      </c>
      <c r="C41" s="6">
        <v>9.5039999999999996</v>
      </c>
      <c r="D41">
        <f t="shared" si="0"/>
        <v>308.14999999999998</v>
      </c>
      <c r="E41">
        <f t="shared" si="9"/>
        <v>35</v>
      </c>
      <c r="F41" s="10">
        <f t="shared" si="8"/>
        <v>4.1740000000000004</v>
      </c>
      <c r="G41" s="8">
        <v>994.03</v>
      </c>
    </row>
    <row r="42" spans="2:7" x14ac:dyDescent="0.3">
      <c r="B42">
        <f t="shared" si="3"/>
        <v>633.15</v>
      </c>
      <c r="C42" s="6">
        <v>13.98</v>
      </c>
      <c r="D42">
        <f t="shared" si="0"/>
        <v>309.14999999999998</v>
      </c>
      <c r="E42">
        <f t="shared" si="9"/>
        <v>36</v>
      </c>
      <c r="F42" s="10">
        <f t="shared" si="8"/>
        <v>4.1740000000000004</v>
      </c>
      <c r="G42" s="8">
        <v>993.68</v>
      </c>
    </row>
    <row r="43" spans="2:7" x14ac:dyDescent="0.3">
      <c r="B43">
        <f t="shared" si="3"/>
        <v>643.15</v>
      </c>
      <c r="C43" s="6">
        <v>40.32</v>
      </c>
      <c r="D43">
        <f t="shared" si="0"/>
        <v>310.14999999999998</v>
      </c>
      <c r="E43">
        <f t="shared" si="9"/>
        <v>37</v>
      </c>
      <c r="F43" s="10">
        <f t="shared" si="8"/>
        <v>4.1740000000000004</v>
      </c>
      <c r="G43" s="8">
        <v>993.33</v>
      </c>
    </row>
    <row r="44" spans="2:7" x14ac:dyDescent="0.3">
      <c r="D44">
        <f t="shared" si="0"/>
        <v>311.14999999999998</v>
      </c>
      <c r="E44">
        <f t="shared" si="9"/>
        <v>38</v>
      </c>
      <c r="F44" s="10">
        <f t="shared" si="8"/>
        <v>4.1740000000000004</v>
      </c>
      <c r="G44" s="8">
        <v>992.96</v>
      </c>
    </row>
    <row r="45" spans="2:7" x14ac:dyDescent="0.3">
      <c r="D45">
        <f t="shared" si="0"/>
        <v>312.14999999999998</v>
      </c>
      <c r="E45">
        <f t="shared" si="9"/>
        <v>39</v>
      </c>
      <c r="F45" s="10">
        <f t="shared" si="8"/>
        <v>4.1740000000000004</v>
      </c>
      <c r="G45" s="8">
        <v>992.59</v>
      </c>
    </row>
    <row r="46" spans="2:7" x14ac:dyDescent="0.3">
      <c r="D46">
        <f t="shared" si="0"/>
        <v>313.14999999999998</v>
      </c>
      <c r="E46">
        <f>B10-273.15</f>
        <v>40</v>
      </c>
      <c r="F46" s="10">
        <f>LOOKUP(D46,$B$6:$B$43,$C$6:$C$43)</f>
        <v>4.1740000000000004</v>
      </c>
      <c r="G46" s="8">
        <v>992.21</v>
      </c>
    </row>
    <row r="47" spans="2:7" x14ac:dyDescent="0.3">
      <c r="D47">
        <f t="shared" si="0"/>
        <v>314.14999999999998</v>
      </c>
      <c r="E47">
        <f t="shared" si="9"/>
        <v>41</v>
      </c>
      <c r="F47" s="10">
        <f t="shared" ref="F47:F55" si="10">$C$10-E7*0.1*($C$10-$C$11)</f>
        <v>4.1740000000000004</v>
      </c>
      <c r="G47" s="8">
        <v>991.83</v>
      </c>
    </row>
    <row r="48" spans="2:7" x14ac:dyDescent="0.3">
      <c r="D48">
        <f t="shared" si="0"/>
        <v>315.14999999999998</v>
      </c>
      <c r="E48">
        <f t="shared" si="9"/>
        <v>42</v>
      </c>
      <c r="F48" s="10">
        <f t="shared" si="10"/>
        <v>4.1740000000000004</v>
      </c>
      <c r="G48" s="8">
        <v>991.44</v>
      </c>
    </row>
    <row r="49" spans="4:7" x14ac:dyDescent="0.3">
      <c r="D49">
        <f t="shared" si="0"/>
        <v>316.14999999999998</v>
      </c>
      <c r="E49">
        <f t="shared" si="9"/>
        <v>43</v>
      </c>
      <c r="F49" s="10">
        <f t="shared" si="10"/>
        <v>4.1740000000000004</v>
      </c>
      <c r="G49" s="8">
        <v>991.04</v>
      </c>
    </row>
    <row r="50" spans="4:7" x14ac:dyDescent="0.3">
      <c r="D50">
        <f t="shared" si="0"/>
        <v>317.14999999999998</v>
      </c>
      <c r="E50">
        <f t="shared" si="9"/>
        <v>44</v>
      </c>
      <c r="F50" s="10">
        <f t="shared" si="10"/>
        <v>4.1740000000000004</v>
      </c>
      <c r="G50" s="8">
        <v>990.63</v>
      </c>
    </row>
    <row r="51" spans="4:7" x14ac:dyDescent="0.3">
      <c r="D51">
        <f t="shared" si="0"/>
        <v>318.14999999999998</v>
      </c>
      <c r="E51">
        <f t="shared" si="9"/>
        <v>45</v>
      </c>
      <c r="F51" s="10">
        <f t="shared" si="10"/>
        <v>4.1740000000000004</v>
      </c>
      <c r="G51" s="8">
        <v>990.22</v>
      </c>
    </row>
    <row r="52" spans="4:7" x14ac:dyDescent="0.3">
      <c r="D52">
        <f t="shared" si="0"/>
        <v>319.14999999999998</v>
      </c>
      <c r="E52">
        <f t="shared" si="9"/>
        <v>46</v>
      </c>
      <c r="F52" s="10">
        <f t="shared" si="10"/>
        <v>4.1740000000000004</v>
      </c>
      <c r="G52" s="8">
        <v>989.79</v>
      </c>
    </row>
    <row r="53" spans="4:7" x14ac:dyDescent="0.3">
      <c r="D53">
        <f t="shared" si="0"/>
        <v>320.14999999999998</v>
      </c>
      <c r="E53">
        <f t="shared" si="9"/>
        <v>47</v>
      </c>
      <c r="F53" s="10">
        <f t="shared" si="10"/>
        <v>4.1740000000000004</v>
      </c>
      <c r="G53" s="8">
        <v>989.37</v>
      </c>
    </row>
    <row r="54" spans="4:7" x14ac:dyDescent="0.3">
      <c r="D54">
        <f t="shared" si="0"/>
        <v>321.14999999999998</v>
      </c>
      <c r="E54">
        <f t="shared" si="9"/>
        <v>48</v>
      </c>
      <c r="F54" s="10">
        <f t="shared" si="10"/>
        <v>4.1740000000000004</v>
      </c>
      <c r="G54" s="8">
        <v>988.93</v>
      </c>
    </row>
    <row r="55" spans="4:7" x14ac:dyDescent="0.3">
      <c r="D55">
        <f t="shared" si="0"/>
        <v>322.14999999999998</v>
      </c>
      <c r="E55">
        <f t="shared" si="9"/>
        <v>49</v>
      </c>
      <c r="F55" s="10">
        <f t="shared" si="10"/>
        <v>4.1740000000000004</v>
      </c>
      <c r="G55" s="8">
        <v>988.49</v>
      </c>
    </row>
    <row r="56" spans="4:7" x14ac:dyDescent="0.3">
      <c r="D56">
        <f t="shared" si="0"/>
        <v>323.14999999999998</v>
      </c>
      <c r="E56">
        <f>B11-273.15</f>
        <v>50</v>
      </c>
      <c r="F56" s="10">
        <f>LOOKUP(D56,$B$6:$B$43,$C$6:$C$43)</f>
        <v>4.1740000000000004</v>
      </c>
      <c r="G56" s="8">
        <v>988.04</v>
      </c>
    </row>
    <row r="57" spans="4:7" x14ac:dyDescent="0.3">
      <c r="D57">
        <f t="shared" si="0"/>
        <v>324.14999999999998</v>
      </c>
      <c r="E57">
        <f t="shared" si="9"/>
        <v>51</v>
      </c>
      <c r="F57" s="10">
        <f>$C$11+E7*0.1*($C$12-$C$11)</f>
        <v>4.1745000000000001</v>
      </c>
      <c r="G57" s="8">
        <v>987.59</v>
      </c>
    </row>
    <row r="58" spans="4:7" x14ac:dyDescent="0.3">
      <c r="D58">
        <f t="shared" si="0"/>
        <v>325.14999999999998</v>
      </c>
      <c r="E58">
        <f t="shared" si="9"/>
        <v>52</v>
      </c>
      <c r="F58" s="10">
        <f t="shared" ref="F58:F65" si="11">$C$11+E8*0.1*($C$12-$C$11)</f>
        <v>4.1750000000000007</v>
      </c>
      <c r="G58" s="8">
        <v>987.12</v>
      </c>
    </row>
    <row r="59" spans="4:7" x14ac:dyDescent="0.3">
      <c r="D59">
        <f t="shared" si="0"/>
        <v>326.14999999999998</v>
      </c>
      <c r="E59">
        <f t="shared" si="9"/>
        <v>53</v>
      </c>
      <c r="F59" s="10">
        <f t="shared" si="11"/>
        <v>4.1755000000000004</v>
      </c>
      <c r="G59" s="8">
        <v>986.66</v>
      </c>
    </row>
    <row r="60" spans="4:7" x14ac:dyDescent="0.3">
      <c r="D60">
        <f t="shared" si="0"/>
        <v>327.14999999999998</v>
      </c>
      <c r="E60">
        <f t="shared" si="9"/>
        <v>54</v>
      </c>
      <c r="F60" s="10">
        <f t="shared" si="11"/>
        <v>4.1760000000000002</v>
      </c>
      <c r="G60" s="8">
        <v>986.18</v>
      </c>
    </row>
    <row r="61" spans="4:7" x14ac:dyDescent="0.3">
      <c r="D61">
        <f t="shared" si="0"/>
        <v>328.15</v>
      </c>
      <c r="E61">
        <f t="shared" si="9"/>
        <v>55</v>
      </c>
      <c r="F61" s="10">
        <f t="shared" si="11"/>
        <v>4.1765000000000008</v>
      </c>
      <c r="G61" s="8">
        <v>985.7</v>
      </c>
    </row>
    <row r="62" spans="4:7" x14ac:dyDescent="0.3">
      <c r="D62">
        <f t="shared" si="0"/>
        <v>329.15</v>
      </c>
      <c r="E62">
        <f t="shared" si="9"/>
        <v>56</v>
      </c>
      <c r="F62" s="10">
        <f t="shared" si="11"/>
        <v>4.1770000000000005</v>
      </c>
      <c r="G62" s="8">
        <v>985.3</v>
      </c>
    </row>
    <row r="63" spans="4:7" x14ac:dyDescent="0.3">
      <c r="D63">
        <f t="shared" si="0"/>
        <v>330.15</v>
      </c>
      <c r="E63">
        <f t="shared" si="9"/>
        <v>57</v>
      </c>
      <c r="F63" s="10">
        <f t="shared" si="11"/>
        <v>4.1775000000000002</v>
      </c>
      <c r="G63" s="9">
        <v>984.8</v>
      </c>
    </row>
    <row r="64" spans="4:7" x14ac:dyDescent="0.3">
      <c r="D64">
        <f t="shared" si="0"/>
        <v>331.15</v>
      </c>
      <c r="E64">
        <f t="shared" si="9"/>
        <v>58</v>
      </c>
      <c r="F64" s="10">
        <f t="shared" si="11"/>
        <v>4.1779999999999999</v>
      </c>
      <c r="G64" s="9">
        <v>984.3</v>
      </c>
    </row>
    <row r="65" spans="4:7" x14ac:dyDescent="0.3">
      <c r="D65">
        <f t="shared" si="0"/>
        <v>332.15</v>
      </c>
      <c r="E65">
        <f t="shared" si="9"/>
        <v>59</v>
      </c>
      <c r="F65" s="10">
        <f t="shared" si="11"/>
        <v>4.1785000000000005</v>
      </c>
      <c r="G65" s="9">
        <v>983.8</v>
      </c>
    </row>
    <row r="66" spans="4:7" x14ac:dyDescent="0.3">
      <c r="D66">
        <f t="shared" si="0"/>
        <v>333.15</v>
      </c>
      <c r="E66">
        <f>B12-273.15</f>
        <v>60</v>
      </c>
      <c r="F66" s="10">
        <f>LOOKUP(D66,$B$6:$B$43,$C$6:$C$43)</f>
        <v>4.1790000000000003</v>
      </c>
      <c r="G66" s="9">
        <v>983.2</v>
      </c>
    </row>
    <row r="67" spans="4:7" x14ac:dyDescent="0.3">
      <c r="D67">
        <f t="shared" si="0"/>
        <v>334.15</v>
      </c>
      <c r="E67">
        <f t="shared" si="9"/>
        <v>61</v>
      </c>
      <c r="F67" s="10">
        <f>$C$12+E7*0.1*($C$13-$C$12)</f>
        <v>4.1798000000000002</v>
      </c>
      <c r="G67" s="9">
        <v>982.7</v>
      </c>
    </row>
    <row r="68" spans="4:7" x14ac:dyDescent="0.3">
      <c r="D68">
        <f t="shared" si="0"/>
        <v>335.15</v>
      </c>
      <c r="E68">
        <f t="shared" si="9"/>
        <v>62</v>
      </c>
      <c r="F68" s="10">
        <f t="shared" ref="F68:F75" si="12">$C$12+E8*0.1*($C$13-$C$12)</f>
        <v>4.1806000000000001</v>
      </c>
      <c r="G68" s="9">
        <v>982.2</v>
      </c>
    </row>
    <row r="69" spans="4:7" x14ac:dyDescent="0.3">
      <c r="D69">
        <f t="shared" si="0"/>
        <v>336.15</v>
      </c>
      <c r="E69">
        <f t="shared" si="9"/>
        <v>63</v>
      </c>
      <c r="F69" s="10">
        <f t="shared" si="12"/>
        <v>4.1814</v>
      </c>
      <c r="G69" s="9">
        <v>981.7</v>
      </c>
    </row>
    <row r="70" spans="4:7" x14ac:dyDescent="0.3">
      <c r="D70">
        <f t="shared" si="0"/>
        <v>337.15</v>
      </c>
      <c r="E70">
        <f t="shared" si="9"/>
        <v>64</v>
      </c>
      <c r="F70" s="10">
        <f t="shared" si="12"/>
        <v>4.1821999999999999</v>
      </c>
      <c r="G70" s="9">
        <v>981.1</v>
      </c>
    </row>
    <row r="71" spans="4:7" x14ac:dyDescent="0.3">
      <c r="D71">
        <f t="shared" ref="D71:D106" si="13">E71+273.15</f>
        <v>338.15</v>
      </c>
      <c r="E71">
        <f t="shared" si="9"/>
        <v>65</v>
      </c>
      <c r="F71" s="10">
        <f t="shared" si="12"/>
        <v>4.1829999999999998</v>
      </c>
      <c r="G71" s="9">
        <v>980.5</v>
      </c>
    </row>
    <row r="72" spans="4:7" x14ac:dyDescent="0.3">
      <c r="D72">
        <f t="shared" si="13"/>
        <v>339.15</v>
      </c>
      <c r="E72">
        <f t="shared" si="9"/>
        <v>66</v>
      </c>
      <c r="F72" s="10">
        <f t="shared" si="12"/>
        <v>4.1838000000000006</v>
      </c>
      <c r="G72" s="9">
        <v>980.1</v>
      </c>
    </row>
    <row r="73" spans="4:7" x14ac:dyDescent="0.3">
      <c r="D73">
        <f t="shared" si="13"/>
        <v>340.15</v>
      </c>
      <c r="E73">
        <f t="shared" si="9"/>
        <v>67</v>
      </c>
      <c r="F73" s="10">
        <f t="shared" si="12"/>
        <v>4.1846000000000005</v>
      </c>
      <c r="G73" s="9">
        <v>979.5</v>
      </c>
    </row>
    <row r="74" spans="4:7" x14ac:dyDescent="0.3">
      <c r="D74">
        <f t="shared" si="13"/>
        <v>341.15</v>
      </c>
      <c r="E74">
        <f t="shared" si="9"/>
        <v>68</v>
      </c>
      <c r="F74" s="10">
        <f t="shared" si="12"/>
        <v>4.1854000000000005</v>
      </c>
      <c r="G74" s="9">
        <v>978.9</v>
      </c>
    </row>
    <row r="75" spans="4:7" x14ac:dyDescent="0.3">
      <c r="D75">
        <f t="shared" si="13"/>
        <v>342.15</v>
      </c>
      <c r="E75">
        <f t="shared" si="9"/>
        <v>69</v>
      </c>
      <c r="F75" s="10">
        <f t="shared" si="12"/>
        <v>4.1862000000000004</v>
      </c>
      <c r="G75" s="9">
        <v>978.4</v>
      </c>
    </row>
    <row r="76" spans="4:7" x14ac:dyDescent="0.3">
      <c r="D76">
        <f t="shared" si="13"/>
        <v>343.15</v>
      </c>
      <c r="E76">
        <f>B13-273.15</f>
        <v>70</v>
      </c>
      <c r="F76" s="10">
        <f>LOOKUP(D76,$B$6:$B$43,$C$6:$C$43)</f>
        <v>4.1870000000000003</v>
      </c>
      <c r="G76" s="9">
        <v>977.8</v>
      </c>
    </row>
    <row r="77" spans="4:7" x14ac:dyDescent="0.3">
      <c r="D77">
        <f t="shared" si="13"/>
        <v>344.15</v>
      </c>
      <c r="E77">
        <f t="shared" si="9"/>
        <v>71</v>
      </c>
      <c r="F77" s="10">
        <f>$C$13+E7*0.1*($C$14-$C$13)</f>
        <v>4.1878000000000002</v>
      </c>
      <c r="G77" s="9">
        <v>977.3</v>
      </c>
    </row>
    <row r="78" spans="4:7" x14ac:dyDescent="0.3">
      <c r="D78">
        <f t="shared" si="13"/>
        <v>345.15</v>
      </c>
      <c r="E78">
        <f t="shared" si="9"/>
        <v>72</v>
      </c>
      <c r="F78" s="10">
        <f t="shared" ref="F78:F85" si="14">$C$13+E8*0.1*($C$14-$C$13)</f>
        <v>4.1886000000000001</v>
      </c>
      <c r="G78" s="9">
        <v>976.7</v>
      </c>
    </row>
    <row r="79" spans="4:7" x14ac:dyDescent="0.3">
      <c r="D79">
        <f t="shared" si="13"/>
        <v>346.15</v>
      </c>
      <c r="E79">
        <f t="shared" si="9"/>
        <v>73</v>
      </c>
      <c r="F79" s="10">
        <f t="shared" si="14"/>
        <v>4.1894</v>
      </c>
      <c r="G79" s="9">
        <v>976.1</v>
      </c>
    </row>
    <row r="80" spans="4:7" x14ac:dyDescent="0.3">
      <c r="D80">
        <f t="shared" si="13"/>
        <v>347.15</v>
      </c>
      <c r="E80">
        <f t="shared" si="9"/>
        <v>74</v>
      </c>
      <c r="F80" s="10">
        <f t="shared" si="14"/>
        <v>4.1901999999999999</v>
      </c>
      <c r="G80" s="9">
        <v>975.5</v>
      </c>
    </row>
    <row r="81" spans="4:7" x14ac:dyDescent="0.3">
      <c r="D81">
        <f t="shared" si="13"/>
        <v>348.15</v>
      </c>
      <c r="E81">
        <f t="shared" si="9"/>
        <v>75</v>
      </c>
      <c r="F81" s="10">
        <f t="shared" si="14"/>
        <v>4.1910000000000007</v>
      </c>
      <c r="G81" s="9">
        <v>974.9</v>
      </c>
    </row>
    <row r="82" spans="4:7" x14ac:dyDescent="0.3">
      <c r="D82">
        <f t="shared" si="13"/>
        <v>349.15</v>
      </c>
      <c r="E82">
        <f t="shared" si="9"/>
        <v>76</v>
      </c>
      <c r="F82" s="10">
        <f t="shared" si="14"/>
        <v>4.1918000000000006</v>
      </c>
      <c r="G82" s="9">
        <v>974.3</v>
      </c>
    </row>
    <row r="83" spans="4:7" x14ac:dyDescent="0.3">
      <c r="D83">
        <f t="shared" si="13"/>
        <v>350.15</v>
      </c>
      <c r="E83">
        <f t="shared" si="9"/>
        <v>77</v>
      </c>
      <c r="F83" s="10">
        <f t="shared" si="14"/>
        <v>4.1926000000000005</v>
      </c>
      <c r="G83" s="9">
        <v>973.7</v>
      </c>
    </row>
    <row r="84" spans="4:7" x14ac:dyDescent="0.3">
      <c r="D84">
        <f t="shared" si="13"/>
        <v>351.15</v>
      </c>
      <c r="E84">
        <f t="shared" si="9"/>
        <v>78</v>
      </c>
      <c r="F84" s="10">
        <f t="shared" si="14"/>
        <v>4.1934000000000005</v>
      </c>
      <c r="G84" s="9">
        <v>973.1</v>
      </c>
    </row>
    <row r="85" spans="4:7" x14ac:dyDescent="0.3">
      <c r="D85">
        <f t="shared" si="13"/>
        <v>352.15</v>
      </c>
      <c r="E85">
        <f t="shared" si="9"/>
        <v>79</v>
      </c>
      <c r="F85" s="10">
        <f t="shared" si="14"/>
        <v>4.1942000000000004</v>
      </c>
      <c r="G85" s="9">
        <v>972.5</v>
      </c>
    </row>
    <row r="86" spans="4:7" x14ac:dyDescent="0.3">
      <c r="D86">
        <f t="shared" si="13"/>
        <v>353.15</v>
      </c>
      <c r="E86">
        <f>B14-273.15</f>
        <v>80</v>
      </c>
      <c r="F86" s="10">
        <f>LOOKUP(D86,$B$6:$B$43,$C$6:$C$43)</f>
        <v>4.1950000000000003</v>
      </c>
      <c r="G86" s="9">
        <v>971.8</v>
      </c>
    </row>
    <row r="87" spans="4:7" x14ac:dyDescent="0.3">
      <c r="D87">
        <f t="shared" si="13"/>
        <v>354.15</v>
      </c>
      <c r="E87">
        <f t="shared" si="9"/>
        <v>81</v>
      </c>
      <c r="F87" s="10">
        <f t="shared" ref="F87:F95" si="15">$C$14+E7*0.1*($C$15-$C$14)</f>
        <v>4.1962999999999999</v>
      </c>
      <c r="G87" s="9">
        <v>971.2</v>
      </c>
    </row>
    <row r="88" spans="4:7" x14ac:dyDescent="0.3">
      <c r="D88">
        <f t="shared" si="13"/>
        <v>355.15</v>
      </c>
      <c r="E88">
        <f t="shared" si="9"/>
        <v>82</v>
      </c>
      <c r="F88" s="10">
        <f t="shared" si="15"/>
        <v>4.1976000000000004</v>
      </c>
      <c r="G88" s="9">
        <v>970.6</v>
      </c>
    </row>
    <row r="89" spans="4:7" x14ac:dyDescent="0.3">
      <c r="D89">
        <f t="shared" si="13"/>
        <v>356.15</v>
      </c>
      <c r="E89">
        <f t="shared" si="9"/>
        <v>83</v>
      </c>
      <c r="F89" s="10">
        <f t="shared" si="15"/>
        <v>4.1989000000000001</v>
      </c>
      <c r="G89" s="9">
        <v>970</v>
      </c>
    </row>
    <row r="90" spans="4:7" x14ac:dyDescent="0.3">
      <c r="D90">
        <f t="shared" si="13"/>
        <v>357.15</v>
      </c>
      <c r="E90">
        <f t="shared" si="9"/>
        <v>84</v>
      </c>
      <c r="F90" s="10">
        <f t="shared" si="15"/>
        <v>4.2002000000000006</v>
      </c>
      <c r="G90" s="9">
        <v>969.3</v>
      </c>
    </row>
    <row r="91" spans="4:7" x14ac:dyDescent="0.3">
      <c r="D91">
        <f t="shared" si="13"/>
        <v>358.15</v>
      </c>
      <c r="E91">
        <f t="shared" si="9"/>
        <v>85</v>
      </c>
      <c r="F91" s="10">
        <f t="shared" si="15"/>
        <v>4.2015000000000002</v>
      </c>
      <c r="G91" s="9">
        <v>968.6</v>
      </c>
    </row>
    <row r="92" spans="4:7" x14ac:dyDescent="0.3">
      <c r="D92">
        <f t="shared" si="13"/>
        <v>359.15</v>
      </c>
      <c r="E92">
        <f t="shared" si="9"/>
        <v>86</v>
      </c>
      <c r="F92" s="10">
        <f t="shared" si="15"/>
        <v>4.2027999999999999</v>
      </c>
      <c r="G92" s="9">
        <v>968</v>
      </c>
    </row>
    <row r="93" spans="4:7" x14ac:dyDescent="0.3">
      <c r="D93">
        <f t="shared" si="13"/>
        <v>360.15</v>
      </c>
      <c r="E93">
        <f t="shared" si="9"/>
        <v>87</v>
      </c>
      <c r="F93" s="10">
        <f t="shared" si="15"/>
        <v>4.2041000000000004</v>
      </c>
      <c r="G93" s="9">
        <v>967.4</v>
      </c>
    </row>
    <row r="94" spans="4:7" x14ac:dyDescent="0.3">
      <c r="D94">
        <f t="shared" si="13"/>
        <v>361.15</v>
      </c>
      <c r="E94">
        <f t="shared" si="9"/>
        <v>88</v>
      </c>
      <c r="F94" s="10">
        <f t="shared" si="15"/>
        <v>4.2054</v>
      </c>
      <c r="G94" s="9">
        <v>966.7</v>
      </c>
    </row>
    <row r="95" spans="4:7" x14ac:dyDescent="0.3">
      <c r="D95">
        <f t="shared" si="13"/>
        <v>362.15</v>
      </c>
      <c r="E95">
        <f t="shared" si="9"/>
        <v>89</v>
      </c>
      <c r="F95" s="10">
        <f t="shared" si="15"/>
        <v>4.2067000000000005</v>
      </c>
      <c r="G95" s="9">
        <v>966</v>
      </c>
    </row>
    <row r="96" spans="4:7" x14ac:dyDescent="0.3">
      <c r="D96">
        <f t="shared" si="13"/>
        <v>363.15</v>
      </c>
      <c r="E96">
        <f>B15-273.15</f>
        <v>90</v>
      </c>
      <c r="F96" s="10">
        <f>LOOKUP(D96,$B$6:$B$43,$C$6:$C$43)</f>
        <v>4.2080000000000002</v>
      </c>
      <c r="G96" s="9">
        <v>965.3</v>
      </c>
    </row>
    <row r="97" spans="4:7" x14ac:dyDescent="0.3">
      <c r="D97">
        <f t="shared" si="13"/>
        <v>364.15</v>
      </c>
      <c r="E97">
        <f t="shared" si="9"/>
        <v>91</v>
      </c>
      <c r="F97" s="10">
        <f>$C$15+E7*0.1*($C$16-$C$15)</f>
        <v>4.2092000000000001</v>
      </c>
      <c r="G97" s="9">
        <v>964.7</v>
      </c>
    </row>
    <row r="98" spans="4:7" x14ac:dyDescent="0.3">
      <c r="D98">
        <f t="shared" si="13"/>
        <v>365.15</v>
      </c>
      <c r="E98">
        <f t="shared" si="9"/>
        <v>92</v>
      </c>
      <c r="F98" s="10">
        <f t="shared" ref="F98:F105" si="16">$C$15+E8*0.1*($C$16-$C$15)</f>
        <v>4.2103999999999999</v>
      </c>
      <c r="G98" s="9">
        <v>964</v>
      </c>
    </row>
    <row r="99" spans="4:7" x14ac:dyDescent="0.3">
      <c r="D99">
        <f t="shared" si="13"/>
        <v>366.15</v>
      </c>
      <c r="E99">
        <f t="shared" si="9"/>
        <v>93</v>
      </c>
      <c r="F99" s="10">
        <f t="shared" si="16"/>
        <v>4.2115999999999998</v>
      </c>
      <c r="G99" s="9">
        <v>963.3</v>
      </c>
    </row>
    <row r="100" spans="4:7" x14ac:dyDescent="0.3">
      <c r="D100">
        <f t="shared" si="13"/>
        <v>367.15</v>
      </c>
      <c r="E100">
        <f t="shared" si="9"/>
        <v>94</v>
      </c>
      <c r="F100" s="10">
        <f t="shared" si="16"/>
        <v>4.2127999999999997</v>
      </c>
      <c r="G100" s="9">
        <v>962.6</v>
      </c>
    </row>
    <row r="101" spans="4:7" x14ac:dyDescent="0.3">
      <c r="D101">
        <f t="shared" si="13"/>
        <v>368.15</v>
      </c>
      <c r="E101">
        <f t="shared" si="9"/>
        <v>95</v>
      </c>
      <c r="F101" s="10">
        <f t="shared" si="16"/>
        <v>4.2140000000000004</v>
      </c>
      <c r="G101" s="9">
        <v>961.9</v>
      </c>
    </row>
    <row r="102" spans="4:7" x14ac:dyDescent="0.3">
      <c r="D102">
        <f t="shared" si="13"/>
        <v>369.15</v>
      </c>
      <c r="E102">
        <f>E101+1</f>
        <v>96</v>
      </c>
      <c r="F102" s="10">
        <f t="shared" si="16"/>
        <v>4.2152000000000003</v>
      </c>
      <c r="G102" s="9">
        <v>961.2</v>
      </c>
    </row>
    <row r="103" spans="4:7" x14ac:dyDescent="0.3">
      <c r="D103">
        <f t="shared" si="13"/>
        <v>370.15</v>
      </c>
      <c r="E103">
        <f>E102+1</f>
        <v>97</v>
      </c>
      <c r="F103" s="10">
        <f t="shared" si="16"/>
        <v>4.2164000000000001</v>
      </c>
      <c r="G103" s="9">
        <v>960.5</v>
      </c>
    </row>
    <row r="104" spans="4:7" x14ac:dyDescent="0.3">
      <c r="D104">
        <f t="shared" si="13"/>
        <v>371.15</v>
      </c>
      <c r="E104">
        <f>E103+1</f>
        <v>98</v>
      </c>
      <c r="F104" s="10">
        <f t="shared" si="16"/>
        <v>4.2176</v>
      </c>
      <c r="G104" s="9">
        <v>959.8</v>
      </c>
    </row>
    <row r="105" spans="4:7" x14ac:dyDescent="0.3">
      <c r="D105">
        <f t="shared" si="13"/>
        <v>372.15</v>
      </c>
      <c r="E105">
        <f>E104+1</f>
        <v>99</v>
      </c>
      <c r="F105" s="10">
        <f t="shared" si="16"/>
        <v>4.2187999999999999</v>
      </c>
      <c r="G105" s="9">
        <v>959</v>
      </c>
    </row>
    <row r="106" spans="4:7" x14ac:dyDescent="0.3">
      <c r="D106">
        <f t="shared" si="13"/>
        <v>373.15</v>
      </c>
      <c r="E106">
        <f>B16-273.15</f>
        <v>100</v>
      </c>
      <c r="F106" s="10">
        <f>LOOKUP(D106,$B$6:$B$43,$C$6:$C$43)</f>
        <v>4.22</v>
      </c>
      <c r="G106" s="9">
        <v>958.3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Info page</vt:lpstr>
      <vt:lpstr>Kolektory słoneczne</vt:lpstr>
      <vt:lpstr>Constant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 Dziekońska</dc:creator>
  <cp:lastModifiedBy>Anna Werner-Juszczuk</cp:lastModifiedBy>
  <cp:lastPrinted>2017-01-05T08:37:53Z</cp:lastPrinted>
  <dcterms:created xsi:type="dcterms:W3CDTF">2017-01-05T07:30:41Z</dcterms:created>
  <dcterms:modified xsi:type="dcterms:W3CDTF">2018-05-16T11:52:55Z</dcterms:modified>
</cp:coreProperties>
</file>